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Ремонт СБП и ПП\1.1. Приложения к заявке\1.1.3 Техническое задание\ЛОТ №2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деф.вед.!$A$1:$L$238</definedName>
  </definedNames>
  <calcPr calcId="162913"/>
</workbook>
</file>

<file path=xl/calcChain.xml><?xml version="1.0" encoding="utf-8"?>
<calcChain xmlns="http://schemas.openxmlformats.org/spreadsheetml/2006/main">
  <c r="E235" i="2" l="1"/>
  <c r="N231" i="2" l="1"/>
  <c r="G229" i="2" l="1"/>
  <c r="K207" i="2"/>
  <c r="G189" i="2"/>
  <c r="G178" i="2"/>
  <c r="D183" i="2" s="1"/>
  <c r="K167" i="2"/>
  <c r="K134" i="2"/>
  <c r="G129" i="2"/>
  <c r="D158" i="2" s="1"/>
  <c r="D159" i="2" s="1"/>
  <c r="D160" i="2" s="1"/>
  <c r="G93" i="2"/>
  <c r="D122" i="2" s="1"/>
  <c r="D123" i="2" s="1"/>
  <c r="D124" i="2" s="1"/>
  <c r="K98" i="2"/>
  <c r="G52" i="2"/>
  <c r="K63" i="2"/>
  <c r="G58" i="2"/>
  <c r="G54" i="2"/>
  <c r="D231" i="2" l="1"/>
  <c r="D232" i="2" s="1"/>
  <c r="D233" i="2" s="1"/>
  <c r="D86" i="2"/>
  <c r="D87" i="2" s="1"/>
  <c r="D88" i="2" s="1"/>
  <c r="D49" i="2" l="1"/>
  <c r="D50" i="2" s="1"/>
  <c r="K25" i="2"/>
  <c r="G20" i="2"/>
</calcChain>
</file>

<file path=xl/sharedStrings.xml><?xml version="1.0" encoding="utf-8"?>
<sst xmlns="http://schemas.openxmlformats.org/spreadsheetml/2006/main" count="982" uniqueCount="269">
  <si>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</si>
  <si>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</si>
  <si>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</si>
  <si>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</si>
  <si>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</si>
  <si>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</si>
  <si>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</si>
  <si>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</si>
  <si>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</si>
  <si>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</si>
  <si>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</si>
  <si>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</si>
  <si>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</si>
  <si>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</si>
  <si>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</si>
  <si>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</si>
  <si>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</si>
  <si>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</si>
  <si>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</si>
  <si>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</si>
  <si>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</si>
  <si>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</si>
  <si>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</si>
  <si>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</si>
  <si>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</si>
  <si>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</si>
  <si>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</si>
  <si>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</si>
  <si>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</si>
  <si>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</si>
  <si>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</si>
  <si>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</si>
  <si>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</si>
  <si>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</si>
  <si>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</si>
  <si>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100 отверстий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</si>
  <si>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</si>
  <si>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</si>
  <si>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</si>
  <si>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</si>
  <si>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</si>
  <si>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</si>
  <si>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Начальник ОЭЦ</t>
  </si>
  <si>
    <t>В.П. Гаримыко</t>
  </si>
  <si>
    <t>1</t>
  </si>
  <si>
    <t>Разборка плинтусов: деревянных и из пластмассовых материалов</t>
  </si>
  <si>
    <t>100 м</t>
  </si>
  <si>
    <t>2</t>
  </si>
  <si>
    <t>Установка пластиковых вентиляционных решеток площадью в свету до 0,05 м2</t>
  </si>
  <si>
    <t>100 шт</t>
  </si>
  <si>
    <t>3</t>
  </si>
  <si>
    <t>4</t>
  </si>
  <si>
    <t>Краска водно-дисперсионная поливинилацетатная ВД-ВА-17, цветная</t>
  </si>
  <si>
    <t xml:space="preserve"> </t>
  </si>
  <si>
    <t>5</t>
  </si>
  <si>
    <t>6</t>
  </si>
  <si>
    <t>7</t>
  </si>
  <si>
    <t>8</t>
  </si>
  <si>
    <t>8.1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</si>
  <si>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</si>
  <si>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</si>
  <si>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</si>
  <si>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</si>
  <si>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</si>
  <si>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</si>
  <si>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</si>
  <si>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</si>
  <si>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</si>
  <si>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</si>
  <si>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</si>
  <si>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</si>
  <si>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</si>
  <si>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</si>
  <si>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</si>
  <si>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</si>
  <si>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</si>
  <si>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</si>
  <si>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</si>
  <si>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</si>
  <si>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</si>
  <si>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</si>
  <si>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1000 шт</t>
  </si>
  <si>
    <t>31</t>
  </si>
  <si>
    <t>10 м2</t>
  </si>
  <si>
    <t>32</t>
  </si>
  <si>
    <t>33</t>
  </si>
  <si>
    <t>34</t>
  </si>
  <si>
    <t>35</t>
  </si>
  <si>
    <t>36</t>
  </si>
  <si>
    <t>37</t>
  </si>
  <si>
    <t>37.1</t>
  </si>
  <si>
    <t>38</t>
  </si>
  <si>
    <t>39</t>
  </si>
  <si>
    <r>
      <t xml:space="preserve">0,01
</t>
    </r>
    <r>
      <rPr>
        <i/>
        <sz val="8"/>
        <color rgb="FF000000"/>
        <rFont val="Times New Roman"/>
        <family val="1"/>
        <charset val="204"/>
      </rPr>
      <t>(1 / 100)</t>
    </r>
  </si>
  <si>
    <t>Вентиляционная решётка</t>
  </si>
  <si>
    <t>м</t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</si>
  <si>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</si>
  <si>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</si>
  <si>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</si>
  <si>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</si>
  <si>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</si>
  <si>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</si>
  <si>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повторное исп.</t>
  </si>
  <si>
    <t>Ведомость объемов работ №2</t>
  </si>
  <si>
    <t>Раздел 1. Кабинет № 24 УСЦ</t>
  </si>
  <si>
    <t>Устройство покрытий: из досок ламинированных замковым способом</t>
  </si>
  <si>
    <t>Снятие обоев: простых и улучшенных</t>
  </si>
  <si>
    <t>Смеси сухие штукатурные, декоративные, тонкослойные, для наружных и внутренних работ с грануляцией 1,5 мм</t>
  </si>
  <si>
    <t>Стеклообои под покраску, фактура «рогожка», плотность 130 г/м2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</si>
  <si>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</si>
  <si>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</si>
  <si>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</si>
  <si>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>Плинтус для полов из ПВХ, размеры 19х48 мм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</si>
  <si>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</si>
  <si>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</si>
  <si>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</si>
  <si>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Экран для радиатора 1200х600</t>
  </si>
  <si>
    <t>Установка уголков ПВХ на клее</t>
  </si>
  <si>
    <t>Уголки из ПВХ, размеры 20х20 мм</t>
  </si>
  <si>
    <t>10 м</t>
  </si>
  <si>
    <t>Размещение строительного мусора на полигоне (талоны на полигон ТБО  АО "САХ" г. Иркутск)</t>
  </si>
  <si>
    <t>тн</t>
  </si>
  <si>
    <t>Раздел 2. Кабинет № 25 ОК</t>
  </si>
  <si>
    <t>Панели потолочные декоративные из минерального волокна, твердые, с прямой кромкой, класс пожарной опасности КМ1, класс звукопоглощения D-E, толщина 12 мм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</si>
  <si>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</si>
  <si>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Трубки дренажные (шланг) гофрированные для систем кондиционирования, диаметр 20 мм</t>
  </si>
  <si>
    <t>Раздел 3. Кабинет № 19 УЭМО</t>
  </si>
  <si>
    <t>Демонтаж системы защиты стен и углов: доска-отбойник цельнопластиковая по стенам из гипсокартона</t>
  </si>
  <si>
    <t>39.1</t>
  </si>
  <si>
    <t>40</t>
  </si>
  <si>
    <t>41</t>
  </si>
  <si>
    <t>42</t>
  </si>
  <si>
    <t>42.1</t>
  </si>
  <si>
    <t>43</t>
  </si>
  <si>
    <t>Монтаж системы защиты стен и углов: доска-отбойник цельнопластиковая по стенам из гипсокартона</t>
  </si>
  <si>
    <t>44</t>
  </si>
  <si>
    <t>45</t>
  </si>
  <si>
    <t>46</t>
  </si>
  <si>
    <t>Раздел 4. Кабинет № 17 ОСП</t>
  </si>
  <si>
    <t>47</t>
  </si>
  <si>
    <t>48</t>
  </si>
  <si>
    <t>49</t>
  </si>
  <si>
    <t>50</t>
  </si>
  <si>
    <t>51</t>
  </si>
  <si>
    <t>52</t>
  </si>
  <si>
    <t>52.1</t>
  </si>
  <si>
    <t>52.2</t>
  </si>
  <si>
    <t>53</t>
  </si>
  <si>
    <t>54</t>
  </si>
  <si>
    <t>54.1</t>
  </si>
  <si>
    <t>55</t>
  </si>
  <si>
    <t>55.1</t>
  </si>
  <si>
    <t>55.2</t>
  </si>
  <si>
    <t>55.3</t>
  </si>
  <si>
    <t>55.4</t>
  </si>
  <si>
    <t>56</t>
  </si>
  <si>
    <t>57</t>
  </si>
  <si>
    <t>57.1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</si>
  <si>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</si>
  <si>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</si>
  <si>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</si>
  <si>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</si>
  <si>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</si>
  <si>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</si>
  <si>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</si>
  <si>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</si>
  <si>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</si>
  <si>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</si>
  <si>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</si>
  <si>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</si>
  <si>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</si>
  <si>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</si>
  <si>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Раздел 7. Кабинет № 16 ГОи ЧС-2</t>
  </si>
  <si>
    <t>72</t>
  </si>
  <si>
    <t>73</t>
  </si>
  <si>
    <t>74</t>
  </si>
  <si>
    <t>75</t>
  </si>
  <si>
    <t>Демонтаж оконных коробок: в каменных стенах с отбивкой штукатурки в откосах</t>
  </si>
  <si>
    <t>76</t>
  </si>
  <si>
    <t>Устройство перегородок из гипсоволокнистых листов (ГВЛ) или гипсостружечных плит (ГСП) с одинарным металлическим каркасом и двухслойной обшивкой с обеих сторон: глухих</t>
  </si>
  <si>
    <t>Маты из минеральной ваты на синтетическом связующем из каменной ваты базальтовых пород, плотность 43 кг/м3, толщина 50 мм</t>
  </si>
  <si>
    <t>Листы гипсоволокнистые влагостойкие ГВЛВ, толщина 10 мм</t>
  </si>
  <si>
    <t>77</t>
  </si>
  <si>
    <t>78</t>
  </si>
  <si>
    <t>79</t>
  </si>
  <si>
    <t>80</t>
  </si>
  <si>
    <t>80.1</t>
  </si>
  <si>
    <t>81</t>
  </si>
  <si>
    <t>81.1</t>
  </si>
  <si>
    <t>81.2</t>
  </si>
  <si>
    <t>81.3</t>
  </si>
  <si>
    <t>81.4</t>
  </si>
  <si>
    <t>82</t>
  </si>
  <si>
    <t>83</t>
  </si>
  <si>
    <t>83.1</t>
  </si>
  <si>
    <t>84</t>
  </si>
  <si>
    <t>85</t>
  </si>
  <si>
    <t>86</t>
  </si>
  <si>
    <r>
      <t>0,01</t>
    </r>
    <r>
      <rPr>
        <i/>
        <sz val="8"/>
        <color rgb="FF000000"/>
        <rFont val="Times New Roman"/>
        <family val="1"/>
        <charset val="204"/>
      </rPr>
      <t xml:space="preserve">
(1 / 100)</t>
    </r>
  </si>
  <si>
    <r>
      <t>0,1331</t>
    </r>
    <r>
      <rPr>
        <i/>
        <sz val="8"/>
        <color rgb="FF000000"/>
        <rFont val="Times New Roman"/>
        <family val="1"/>
        <charset val="204"/>
      </rPr>
      <t xml:space="preserve">
(13,31 / 100)</t>
    </r>
  </si>
  <si>
    <r>
      <t>0,1029</t>
    </r>
    <r>
      <rPr>
        <i/>
        <sz val="8"/>
        <color rgb="FF000000"/>
        <rFont val="Times New Roman"/>
        <family val="1"/>
        <charset val="204"/>
      </rPr>
      <t xml:space="preserve">
(10,29 / 100)</t>
    </r>
  </si>
  <si>
    <r>
      <t xml:space="preserve">0,4705
</t>
    </r>
    <r>
      <rPr>
        <i/>
        <sz val="8"/>
        <color rgb="FF000000"/>
        <rFont val="Times New Roman"/>
        <family val="1"/>
        <charset val="204"/>
      </rPr>
      <t>((44,97+1,04*2) / 100)</t>
    </r>
  </si>
  <si>
    <t>Бумага шлифовальная</t>
  </si>
  <si>
    <t>Состав грунтовочный глубокого проникновения</t>
  </si>
  <si>
    <t>Оклейка стен стеклообоями с окраской поливинилацетатными красками на два раз: с подготовкой</t>
  </si>
  <si>
    <r>
      <t>0,0354</t>
    </r>
    <r>
      <rPr>
        <i/>
        <sz val="8"/>
        <color rgb="FF000000"/>
        <rFont val="Times New Roman"/>
        <family val="1"/>
        <charset val="204"/>
      </rPr>
      <t xml:space="preserve">
((4,58-1,04) / 100 )</t>
    </r>
  </si>
  <si>
    <t>Подложка из вспененного полиэтилена под паркет и ламинат, толщина 2 мм</t>
  </si>
  <si>
    <t>Дюбели полиэтиленовые распорные, диаметр 6 мм, длина 30 мм</t>
  </si>
  <si>
    <t>Шурупы самонарезающие стальные с полукруглой головкой и крестообразным шлицем, остроконечные, диаметр 3,5 мм, длина 35 мм</t>
  </si>
  <si>
    <r>
      <t xml:space="preserve">0,114
</t>
    </r>
    <r>
      <rPr>
        <i/>
        <sz val="8"/>
        <color rgb="FF000000"/>
        <rFont val="Times New Roman"/>
        <family val="1"/>
        <charset val="204"/>
      </rPr>
      <t>(11,4 / 100 )</t>
    </r>
  </si>
  <si>
    <t>Клей, марка 88-Н</t>
  </si>
  <si>
    <r>
      <t xml:space="preserve">0,0042
</t>
    </r>
    <r>
      <rPr>
        <i/>
        <sz val="8"/>
        <color rgb="FF000000"/>
        <rFont val="Times New Roman"/>
        <family val="1"/>
        <charset val="204"/>
      </rPr>
      <t>((0,6*0,7) / 100)</t>
    </r>
  </si>
  <si>
    <r>
      <t xml:space="preserve">0,018
</t>
    </r>
    <r>
      <rPr>
        <i/>
        <sz val="8"/>
        <color rgb="FF000000"/>
        <rFont val="Times New Roman"/>
        <family val="1"/>
        <charset val="204"/>
      </rPr>
      <t>((0,6*0,6*5) / 100)</t>
    </r>
  </si>
  <si>
    <r>
      <t xml:space="preserve">0,1217
</t>
    </r>
    <r>
      <rPr>
        <i/>
        <sz val="8"/>
        <color rgb="FF000000"/>
        <rFont val="Times New Roman"/>
        <family val="1"/>
        <charset val="204"/>
      </rPr>
      <t>(12.17 / 100)</t>
    </r>
  </si>
  <si>
    <r>
      <t xml:space="preserve">0,0897
</t>
    </r>
    <r>
      <rPr>
        <i/>
        <sz val="8"/>
        <color rgb="FF000000"/>
        <rFont val="Times New Roman"/>
        <family val="1"/>
        <charset val="204"/>
      </rPr>
      <t>(8,97 / 100)</t>
    </r>
  </si>
  <si>
    <r>
      <t xml:space="preserve">0,4184
</t>
    </r>
    <r>
      <rPr>
        <i/>
        <sz val="8"/>
        <color rgb="FF000000"/>
        <rFont val="Times New Roman"/>
        <family val="1"/>
        <charset val="204"/>
      </rPr>
      <t>((40,8+1,04) / 100)</t>
    </r>
  </si>
  <si>
    <r>
      <t xml:space="preserve">0,0252
</t>
    </r>
    <r>
      <rPr>
        <i/>
        <sz val="8"/>
        <color rgb="FF000000"/>
        <rFont val="Times New Roman"/>
        <family val="1"/>
        <charset val="204"/>
      </rPr>
      <t>((3,56-1,04) / 100)</t>
    </r>
  </si>
  <si>
    <r>
      <t xml:space="preserve">0,1143
</t>
    </r>
    <r>
      <rPr>
        <i/>
        <sz val="8"/>
        <color rgb="FF000000"/>
        <rFont val="Times New Roman"/>
        <family val="1"/>
        <charset val="204"/>
      </rPr>
      <t>(11,43 / 100)</t>
    </r>
  </si>
  <si>
    <t>Керамогранитная плитка</t>
  </si>
  <si>
    <t>Снятие и установка керамогранитной плике</t>
  </si>
  <si>
    <t>Демонтаж и монтаж плит подвесного потолка Армстронг для прокладки гофрированной трубы для отвода конденсата от кондиционера</t>
  </si>
  <si>
    <t>Панели потолочные декоративные из минерального волокна</t>
  </si>
  <si>
    <t>Демонтаж пластиковых вентиляционных решеток площадью в свету до 0,05 м2</t>
  </si>
  <si>
    <t>Демонтаж покрытий: из досок ламинированных замковым способом</t>
  </si>
  <si>
    <t>Оклейка стен стеклообоями с окраской поливинилацетатными красками за два раз: с подготовкой</t>
  </si>
  <si>
    <t xml:space="preserve"> Строительный мусор</t>
  </si>
  <si>
    <t>Сверление отверстий: в кирпичных стенах электроперфоратором диаметром до 20 мм, толщина стен 4 кирпича</t>
  </si>
  <si>
    <r>
      <t xml:space="preserve">0,56
</t>
    </r>
    <r>
      <rPr>
        <i/>
        <sz val="8"/>
        <color rgb="FF000000"/>
        <rFont val="Times New Roman"/>
        <family val="1"/>
        <charset val="204"/>
      </rPr>
      <t>(5.6 / 10)</t>
    </r>
  </si>
  <si>
    <r>
      <t xml:space="preserve">0,2156
</t>
    </r>
    <r>
      <rPr>
        <i/>
        <sz val="8"/>
        <color rgb="FF000000"/>
        <rFont val="Times New Roman"/>
        <family val="1"/>
        <charset val="204"/>
      </rPr>
      <t>(21,56 / 100)</t>
    </r>
  </si>
  <si>
    <r>
      <t xml:space="preserve">0,2675
</t>
    </r>
    <r>
      <rPr>
        <i/>
        <sz val="8"/>
        <color rgb="FF000000"/>
        <rFont val="Times New Roman"/>
        <family val="1"/>
        <charset val="204"/>
      </rPr>
      <t>(26,75 / 100)</t>
    </r>
  </si>
  <si>
    <r>
      <t xml:space="preserve">0,7584
</t>
    </r>
    <r>
      <rPr>
        <i/>
        <sz val="8"/>
        <color rgb="FF000000"/>
        <rFont val="Times New Roman"/>
        <family val="1"/>
        <charset val="204"/>
      </rPr>
      <t>((74,79+1,05) / 100)</t>
    </r>
  </si>
  <si>
    <r>
      <t>0,0353</t>
    </r>
    <r>
      <rPr>
        <i/>
        <sz val="8"/>
        <color rgb="FF000000"/>
        <rFont val="Times New Roman"/>
        <family val="1"/>
        <charset val="204"/>
      </rPr>
      <t xml:space="preserve">
((4,58-1,05) / 100)</t>
    </r>
  </si>
  <si>
    <r>
      <t>0,1146</t>
    </r>
    <r>
      <rPr>
        <i/>
        <sz val="8"/>
        <color rgb="FF000000"/>
        <rFont val="Times New Roman"/>
        <family val="1"/>
        <charset val="204"/>
      </rPr>
      <t xml:space="preserve">
(11,46 / 100)</t>
    </r>
  </si>
  <si>
    <t xml:space="preserve">Доска-отбойник </t>
  </si>
  <si>
    <t>Демонтаж системы защиты стен и углов: доска-отбойник  по стенам из гипсокартона</t>
  </si>
  <si>
    <r>
      <t>0,63</t>
    </r>
    <r>
      <rPr>
        <i/>
        <sz val="8"/>
        <color rgb="FF000000"/>
        <rFont val="Times New Roman"/>
        <family val="1"/>
        <charset val="204"/>
      </rPr>
      <t xml:space="preserve">
(6,3 / 10)</t>
    </r>
  </si>
  <si>
    <r>
      <t>0,03</t>
    </r>
    <r>
      <rPr>
        <i/>
        <sz val="8"/>
        <color rgb="FF000000"/>
        <rFont val="Times New Roman"/>
        <family val="1"/>
        <charset val="204"/>
      </rPr>
      <t xml:space="preserve">
(3 / 100)</t>
    </r>
  </si>
  <si>
    <r>
      <t>0,2529</t>
    </r>
    <r>
      <rPr>
        <i/>
        <sz val="8"/>
        <color rgb="FF000000"/>
        <rFont val="Times New Roman"/>
        <family val="1"/>
        <charset val="204"/>
      </rPr>
      <t xml:space="preserve">
(25,29 / 100 )</t>
    </r>
  </si>
  <si>
    <r>
      <t>0,4124</t>
    </r>
    <r>
      <rPr>
        <i/>
        <sz val="8"/>
        <color rgb="FF000000"/>
        <rFont val="Times New Roman"/>
        <family val="1"/>
        <charset val="204"/>
      </rPr>
      <t xml:space="preserve">
(41,24 / 100)</t>
    </r>
  </si>
  <si>
    <r>
      <t>0,8192</t>
    </r>
    <r>
      <rPr>
        <i/>
        <sz val="8"/>
        <color rgb="FF000000"/>
        <rFont val="Times New Roman"/>
        <family val="1"/>
        <charset val="204"/>
      </rPr>
      <t xml:space="preserve">
((80,87+1,05) / 100)</t>
    </r>
  </si>
  <si>
    <r>
      <t>0,1059</t>
    </r>
    <r>
      <rPr>
        <i/>
        <sz val="8"/>
        <color rgb="FF000000"/>
        <rFont val="Times New Roman"/>
        <family val="1"/>
        <charset val="204"/>
      </rPr>
      <t xml:space="preserve">
((3,53*3) / 100)</t>
    </r>
  </si>
  <si>
    <r>
      <t xml:space="preserve">0,2353
</t>
    </r>
    <r>
      <rPr>
        <i/>
        <sz val="8"/>
        <color rgb="FF000000"/>
        <rFont val="Times New Roman"/>
        <family val="1"/>
        <charset val="204"/>
      </rPr>
      <t>(23,53 / 100)</t>
    </r>
  </si>
  <si>
    <t>Замена плит подвесного потолка Армстронг</t>
  </si>
  <si>
    <t>Раздел 5. Коридоры № 20,21,22 (у кабинетов ГО и ЧС, ОСП, УЭМО)</t>
  </si>
  <si>
    <r>
      <t>3,32</t>
    </r>
    <r>
      <rPr>
        <i/>
        <sz val="8"/>
        <color rgb="FF000000"/>
        <rFont val="Times New Roman"/>
        <family val="1"/>
        <charset val="204"/>
      </rPr>
      <t xml:space="preserve">
(33,2 / 10)</t>
    </r>
  </si>
  <si>
    <r>
      <t xml:space="preserve">1,2648
</t>
    </r>
    <r>
      <rPr>
        <i/>
        <sz val="8"/>
        <color rgb="FF000000"/>
        <rFont val="Times New Roman"/>
        <family val="1"/>
        <charset val="204"/>
      </rPr>
      <t>(126,48 / 100)</t>
    </r>
  </si>
  <si>
    <r>
      <t xml:space="preserve">0,0662
</t>
    </r>
    <r>
      <rPr>
        <i/>
        <sz val="8"/>
        <color rgb="FF000000"/>
        <rFont val="Times New Roman"/>
        <family val="1"/>
        <charset val="204"/>
      </rPr>
      <t>(6,62 / 100)</t>
    </r>
  </si>
  <si>
    <r>
      <t>0,342</t>
    </r>
    <r>
      <rPr>
        <i/>
        <sz val="8"/>
        <color rgb="FF000000"/>
        <rFont val="Times New Roman"/>
        <family val="1"/>
        <charset val="204"/>
      </rPr>
      <t xml:space="preserve">
((0,6*0,6*95) / 100)</t>
    </r>
  </si>
  <si>
    <r>
      <t>0,3243</t>
    </r>
    <r>
      <rPr>
        <sz val="8"/>
        <color rgb="FF000000"/>
        <rFont val="Times New Roman"/>
        <family val="1"/>
        <charset val="204"/>
      </rPr>
      <t xml:space="preserve">
(32,43 / 100)</t>
    </r>
  </si>
  <si>
    <r>
      <t>0,0941</t>
    </r>
    <r>
      <rPr>
        <i/>
        <sz val="8"/>
        <color rgb="FF000000"/>
        <rFont val="Times New Roman"/>
        <family val="1"/>
        <charset val="204"/>
      </rPr>
      <t xml:space="preserve">
(9,41 / 100)</t>
    </r>
  </si>
  <si>
    <r>
      <t>0,064</t>
    </r>
    <r>
      <rPr>
        <i/>
        <sz val="8"/>
        <color rgb="FF000000"/>
        <rFont val="Times New Roman"/>
        <family val="1"/>
        <charset val="204"/>
      </rPr>
      <t xml:space="preserve">
(6,4 / 100)</t>
    </r>
  </si>
  <si>
    <r>
      <t>0,0081</t>
    </r>
    <r>
      <rPr>
        <i/>
        <sz val="8"/>
        <color rgb="FF000000"/>
        <rFont val="Times New Roman"/>
        <family val="1"/>
        <charset val="204"/>
      </rPr>
      <t xml:space="preserve">
(0,81 / 100)</t>
    </r>
  </si>
  <si>
    <r>
      <t>0,3282</t>
    </r>
    <r>
      <rPr>
        <i/>
        <sz val="8"/>
        <color rgb="FF000000"/>
        <rFont val="Times New Roman"/>
        <family val="1"/>
        <charset val="204"/>
      </rPr>
      <t xml:space="preserve">
((33,63-0,81) / 100)</t>
    </r>
  </si>
  <si>
    <r>
      <t>0,3363</t>
    </r>
    <r>
      <rPr>
        <i/>
        <sz val="10"/>
        <color rgb="FF000000"/>
        <rFont val="Times New Roman"/>
        <family val="1"/>
        <charset val="204"/>
      </rPr>
      <t xml:space="preserve">
(0,0081+0,3282)</t>
    </r>
  </si>
  <si>
    <r>
      <t xml:space="preserve">0,046
</t>
    </r>
    <r>
      <rPr>
        <sz val="8"/>
        <color rgb="FF000000"/>
        <rFont val="Times New Roman"/>
        <family val="1"/>
        <charset val="204"/>
      </rPr>
      <t>(4,6 / 100)</t>
    </r>
  </si>
  <si>
    <r>
      <t xml:space="preserve">0,1145
</t>
    </r>
    <r>
      <rPr>
        <i/>
        <sz val="8"/>
        <color rgb="FF000000"/>
        <rFont val="Times New Roman"/>
        <family val="1"/>
        <charset val="204"/>
      </rPr>
      <t>(11,45 / 100)</t>
    </r>
  </si>
  <si>
    <r>
      <t xml:space="preserve">0,0108
</t>
    </r>
    <r>
      <rPr>
        <i/>
        <sz val="8"/>
        <color rgb="FF000000"/>
        <rFont val="Times New Roman"/>
        <family val="1"/>
        <charset val="204"/>
      </rPr>
      <t>((0,6*0,6*3) / 100)</t>
    </r>
  </si>
  <si>
    <t>Ленты эластичные самоклеящиеся для профилей направляющих 50х30000 мм</t>
  </si>
  <si>
    <t>Ленты бумажные перфорированные армирующие для повышения трещиностойкости стыков, ширина 52 мм</t>
  </si>
  <si>
    <t>Ленты бумажные для создания искусственных трещин между каркасными конструкциями и примыкающими поверхностями, с липким слоем с одной стороны и антиадгезионным покрытием с другой, цвет белый, ширина 65 мм</t>
  </si>
  <si>
    <t>Дюбели пластмассовые с шурупами, диаметр 6 мм, длина 35 мм, диаметр шурупа 3,5 мм, длина шурупа 50 мм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</si>
  <si>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30 мм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</si>
  <si>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45 мм</t>
  </si>
  <si>
    <t>Профиль направляющий из оцинкованной стали, для монтажа гипсовых перегородок и подвесных потолков, размеры 50х40 мм, толщина стали 0,6 мм</t>
  </si>
  <si>
    <t>Профиль стальной оцинкованный стоечный, размеры 50х50 мм, толщина 0,6 мм</t>
  </si>
  <si>
    <t>Грунтовка укрепляющая, глубокого проникновения, быстросохнущая, паропроницаемая</t>
  </si>
  <si>
    <t>Смеси сухие шпатлевочные на основе гипса с полимерными добавками, крупность заполнителя не более 0,2 мм, прочность на изгиб не более 1,0 МПа</t>
  </si>
  <si>
    <t xml:space="preserve"> Здание главного входа инв. № ТГ000006.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</si>
  <si>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 (1 этаж. 1 очередь).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</si>
</sst>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0"/>
    <numFmt numFmtId="168" formatCode="0.000000"/>
  </numFmts>
  <fonts count="26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47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1" xfId="0" applyFont="1" applyBorder="1"/>
    <xf numFmtId="0" fontId="3" fillId="0" borderId="1" xfId="0" applyFont="1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0" xfId="0" applyFont="1" applyFill="1" applyBorder="1"/>
    <xf numFmtId="0" fontId="3" fillId="0" borderId="11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/>
    <xf numFmtId="0" fontId="23" fillId="0" borderId="1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center" vertical="top" wrapText="1"/>
    </xf>
    <xf numFmtId="168" fontId="3" fillId="0" borderId="1" xfId="0" applyNumberFormat="1" applyFont="1" applyFill="1" applyBorder="1" applyAlignment="1" applyProtection="1">
      <alignment horizontal="center" vertical="top" wrapText="1"/>
    </xf>
    <xf numFmtId="165" fontId="23" fillId="0" borderId="1" xfId="5" applyNumberFormat="1" applyFont="1" applyFill="1" applyBorder="1" applyAlignment="1" applyProtection="1">
      <alignment horizontal="center" vertical="top" wrapText="1"/>
    </xf>
    <xf numFmtId="164" fontId="23" fillId="0" borderId="1" xfId="5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center" vertical="top" wrapText="1"/>
    </xf>
    <xf numFmtId="2" fontId="23" fillId="0" borderId="1" xfId="5" applyNumberFormat="1" applyFont="1" applyFill="1" applyBorder="1" applyAlignment="1" applyProtection="1">
      <alignment horizontal="center" vertical="top" wrapText="1"/>
    </xf>
    <xf numFmtId="1" fontId="23" fillId="0" borderId="1" xfId="5" applyNumberFormat="1" applyFont="1" applyFill="1" applyBorder="1" applyAlignment="1" applyProtection="1">
      <alignment horizontal="center" vertical="top" wrapText="1"/>
    </xf>
    <xf numFmtId="0" fontId="23" fillId="0" borderId="1" xfId="5" applyNumberFormat="1" applyFont="1" applyFill="1" applyBorder="1" applyAlignment="1" applyProtection="1">
      <alignment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8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 applyProtection="1">
      <alignment horizontal="right" vertical="top" wrapText="1"/>
    </xf>
    <xf numFmtId="0" fontId="22" fillId="0" borderId="1" xfId="2" applyNumberFormat="1" applyFont="1" applyFill="1" applyBorder="1" applyAlignment="1" applyProtection="1">
      <alignment vertical="center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center" vertical="top" wrapText="1"/>
    </xf>
    <xf numFmtId="167" fontId="3" fillId="0" borderId="1" xfId="2" applyNumberFormat="1" applyFont="1" applyFill="1" applyBorder="1" applyAlignment="1" applyProtection="1">
      <alignment horizontal="center" vertical="top" wrapText="1"/>
    </xf>
    <xf numFmtId="168" fontId="3" fillId="0" borderId="1" xfId="2" applyNumberFormat="1" applyFont="1" applyFill="1" applyBorder="1" applyAlignment="1" applyProtection="1">
      <alignment horizontal="center" vertical="top" wrapText="1"/>
    </xf>
    <xf numFmtId="165" fontId="3" fillId="0" borderId="1" xfId="2" applyNumberFormat="1" applyFont="1" applyFill="1" applyBorder="1" applyAlignment="1" applyProtection="1">
      <alignment horizontal="center" vertical="top" wrapText="1"/>
    </xf>
    <xf numFmtId="2" fontId="23" fillId="0" borderId="1" xfId="2" applyNumberFormat="1" applyFont="1" applyFill="1" applyBorder="1" applyAlignment="1" applyProtection="1">
      <alignment horizontal="center" vertical="top" wrapText="1"/>
    </xf>
    <xf numFmtId="1" fontId="23" fillId="0" borderId="1" xfId="2" applyNumberFormat="1" applyFont="1" applyFill="1" applyBorder="1" applyAlignment="1" applyProtection="1">
      <alignment horizontal="center" vertical="top" wrapText="1"/>
    </xf>
    <xf numFmtId="166" fontId="23" fillId="0" borderId="1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</xf>
    <xf numFmtId="164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right" vertical="top" wrapText="1"/>
    </xf>
    <xf numFmtId="14" fontId="23" fillId="0" borderId="1" xfId="2" applyNumberFormat="1" applyFont="1" applyFill="1" applyBorder="1" applyAlignment="1" applyProtection="1">
      <alignment horizontal="left" vertical="top" wrapText="1"/>
    </xf>
    <xf numFmtId="0" fontId="22" fillId="0" borderId="13" xfId="2" applyNumberFormat="1" applyFont="1" applyFill="1" applyBorder="1" applyAlignment="1" applyProtection="1">
      <alignment vertical="center"/>
    </xf>
    <xf numFmtId="0" fontId="22" fillId="0" borderId="14" xfId="2" applyNumberFormat="1" applyFont="1" applyFill="1" applyBorder="1" applyAlignment="1" applyProtection="1">
      <alignment vertical="center" wrapText="1"/>
    </xf>
    <xf numFmtId="0" fontId="3" fillId="0" borderId="14" xfId="0" applyFont="1" applyBorder="1"/>
    <xf numFmtId="0" fontId="3" fillId="0" borderId="14" xfId="0" applyFont="1" applyFill="1" applyBorder="1"/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3" fillId="0" borderId="11" xfId="0" applyFont="1" applyFill="1" applyBorder="1"/>
    <xf numFmtId="0" fontId="22" fillId="0" borderId="15" xfId="2" applyNumberFormat="1" applyFont="1" applyFill="1" applyBorder="1" applyAlignment="1" applyProtection="1">
      <alignment vertical="center"/>
    </xf>
    <xf numFmtId="49" fontId="23" fillId="0" borderId="16" xfId="2" applyNumberFormat="1" applyFont="1" applyFill="1" applyBorder="1" applyAlignment="1" applyProtection="1">
      <alignment horizontal="center" vertical="top" wrapText="1"/>
    </xf>
    <xf numFmtId="0" fontId="23" fillId="0" borderId="17" xfId="2" applyNumberFormat="1" applyFont="1" applyFill="1" applyBorder="1" applyAlignment="1" applyProtection="1">
      <alignment horizontal="left" vertical="top" wrapText="1"/>
    </xf>
    <xf numFmtId="0" fontId="23" fillId="0" borderId="17" xfId="2" applyNumberFormat="1" applyFont="1" applyFill="1" applyBorder="1" applyAlignment="1" applyProtection="1">
      <alignment horizontal="center" vertical="top" wrapText="1"/>
    </xf>
    <xf numFmtId="166" fontId="23" fillId="0" borderId="17" xfId="2" applyNumberFormat="1" applyFont="1" applyFill="1" applyBorder="1" applyAlignment="1" applyProtection="1">
      <alignment horizontal="right" vertical="top" wrapText="1"/>
    </xf>
    <xf numFmtId="0" fontId="3" fillId="0" borderId="17" xfId="0" applyFont="1" applyBorder="1"/>
    <xf numFmtId="0" fontId="3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166" fontId="3" fillId="0" borderId="0" xfId="0" applyNumberFormat="1" applyFont="1"/>
    <xf numFmtId="0" fontId="3" fillId="0" borderId="0" xfId="0" applyFont="1" applyAlignment="1">
      <alignment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3" fillId="0" borderId="1" xfId="2" applyNumberFormat="1" applyFont="1" applyFill="1" applyBorder="1" applyAlignment="1" applyProtection="1">
      <alignment horizontal="left" vertical="top" wrapText="1"/>
    </xf>
    <xf numFmtId="49" fontId="23" fillId="0" borderId="1" xfId="2" applyNumberFormat="1" applyFont="1" applyFill="1" applyBorder="1" applyAlignment="1" applyProtection="1">
      <alignment horizontal="center" vertical="top" wrapText="1"/>
    </xf>
    <xf numFmtId="49" fontId="23" fillId="0" borderId="1" xfId="2" applyNumberFormat="1" applyFont="1" applyFill="1" applyBorder="1" applyAlignment="1" applyProtection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abSelected="1" view="pageBreakPreview" topLeftCell="A224" zoomScaleNormal="100" zoomScaleSheetLayoutView="100" workbookViewId="0">
      <selection activeCell="E236" sqref="E236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2.710937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7" customFormat="1" ht="19.899999999999999" customHeight="1" x14ac:dyDescent="0.25">
      <c r="A2" s="36" t="s">
        <v>17</v>
      </c>
      <c r="B2" s="37"/>
      <c r="C2" s="37"/>
      <c r="D2" s="16"/>
      <c r="E2" s="17"/>
      <c r="F2" s="18"/>
      <c r="G2" s="18"/>
      <c r="H2" s="18"/>
      <c r="I2" s="19" t="s">
        <v>20</v>
      </c>
      <c r="J2" s="20"/>
      <c r="K2" s="18"/>
      <c r="L2" s="21"/>
    </row>
    <row r="3" spans="1:12" s="7" customFormat="1" ht="47.25" customHeight="1" x14ac:dyDescent="0.25">
      <c r="A3" s="129" t="s">
        <v>18</v>
      </c>
      <c r="B3" s="129"/>
      <c r="C3" s="129"/>
      <c r="D3" s="16"/>
      <c r="E3" s="17"/>
      <c r="F3" s="18"/>
      <c r="G3" s="18"/>
      <c r="H3" s="18"/>
      <c r="I3" s="130" t="s">
        <v>25</v>
      </c>
      <c r="J3" s="130"/>
      <c r="K3" s="130"/>
      <c r="L3" s="130"/>
    </row>
    <row r="4" spans="1:12" s="7" customFormat="1" ht="27" customHeight="1" x14ac:dyDescent="0.25">
      <c r="A4" s="38" t="s">
        <v>19</v>
      </c>
      <c r="B4" s="37"/>
      <c r="C4" s="37"/>
      <c r="D4" s="16"/>
      <c r="E4" s="17"/>
      <c r="F4" s="18"/>
      <c r="G4" s="18"/>
      <c r="H4" s="18"/>
      <c r="I4" s="130" t="s">
        <v>26</v>
      </c>
      <c r="J4" s="130"/>
      <c r="K4" s="18"/>
      <c r="L4" s="21"/>
    </row>
    <row r="5" spans="1:12" s="20" customFormat="1" ht="25.5" customHeight="1" x14ac:dyDescent="0.25">
      <c r="A5" s="38" t="s">
        <v>22</v>
      </c>
      <c r="B5" s="39"/>
      <c r="C5" s="40"/>
      <c r="D5" s="22"/>
      <c r="E5" s="23"/>
      <c r="I5" s="24" t="s">
        <v>34</v>
      </c>
      <c r="L5" s="25"/>
    </row>
    <row r="6" spans="1:12" x14ac:dyDescent="0.2">
      <c r="A6" s="1"/>
      <c r="B6" s="46"/>
      <c r="C6" s="45"/>
      <c r="D6" s="43"/>
      <c r="F6" s="53"/>
      <c r="G6" s="44"/>
      <c r="H6" s="2"/>
    </row>
    <row r="7" spans="1:12" ht="18.75" x14ac:dyDescent="0.3">
      <c r="A7" s="131" t="s">
        <v>103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32" t="s">
        <v>268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12" x14ac:dyDescent="0.2">
      <c r="A10" s="134" t="s">
        <v>4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12" ht="25.5" customHeight="1" x14ac:dyDescent="0.25">
      <c r="A11" s="136" t="s">
        <v>267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2" x14ac:dyDescent="0.2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ht="15" customHeight="1" thickBot="1" x14ac:dyDescent="0.35">
      <c r="A13" s="53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41" t="s">
        <v>6</v>
      </c>
      <c r="B14" s="141" t="s">
        <v>7</v>
      </c>
      <c r="C14" s="138" t="s">
        <v>8</v>
      </c>
      <c r="D14" s="140"/>
      <c r="E14" s="138" t="s">
        <v>9</v>
      </c>
      <c r="F14" s="139"/>
      <c r="G14" s="139"/>
      <c r="H14" s="140"/>
      <c r="I14" s="138" t="s">
        <v>10</v>
      </c>
      <c r="J14" s="139"/>
      <c r="K14" s="139"/>
      <c r="L14" s="140"/>
    </row>
    <row r="15" spans="1:12" ht="63.75" customHeight="1" thickBot="1" x14ac:dyDescent="0.25">
      <c r="A15" s="142"/>
      <c r="B15" s="142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101" t="s">
        <v>104</v>
      </c>
      <c r="B17" s="102"/>
      <c r="C17" s="102"/>
      <c r="D17" s="102"/>
      <c r="E17" s="102"/>
      <c r="F17" s="103"/>
      <c r="G17" s="103"/>
      <c r="H17" s="103"/>
      <c r="I17" s="104"/>
      <c r="J17" s="104"/>
      <c r="K17" s="104"/>
      <c r="L17" s="58"/>
    </row>
    <row r="18" spans="1:12" ht="25.5" x14ac:dyDescent="0.2">
      <c r="A18" s="105" t="s">
        <v>44</v>
      </c>
      <c r="B18" s="95" t="s">
        <v>222</v>
      </c>
      <c r="C18" s="85" t="s">
        <v>49</v>
      </c>
      <c r="D18" s="79" t="s">
        <v>198</v>
      </c>
      <c r="E18" s="61" t="s">
        <v>94</v>
      </c>
      <c r="F18" s="57" t="s">
        <v>41</v>
      </c>
      <c r="G18" s="57">
        <v>1</v>
      </c>
      <c r="H18" s="57" t="s">
        <v>40</v>
      </c>
      <c r="I18" s="52"/>
      <c r="J18" s="52"/>
      <c r="K18" s="52"/>
      <c r="L18" s="106"/>
    </row>
    <row r="19" spans="1:12" ht="25.5" x14ac:dyDescent="0.2">
      <c r="A19" s="105" t="s">
        <v>47</v>
      </c>
      <c r="B19" s="95" t="s">
        <v>45</v>
      </c>
      <c r="C19" s="85" t="s">
        <v>46</v>
      </c>
      <c r="D19" s="80" t="s">
        <v>199</v>
      </c>
      <c r="E19" s="64" t="s">
        <v>32</v>
      </c>
      <c r="F19" s="65" t="s">
        <v>14</v>
      </c>
      <c r="G19" s="66">
        <v>1.4641E-2</v>
      </c>
      <c r="H19" s="57" t="s">
        <v>40</v>
      </c>
      <c r="I19" s="52"/>
      <c r="J19" s="62"/>
      <c r="K19" s="55"/>
      <c r="L19" s="59"/>
    </row>
    <row r="20" spans="1:12" ht="25.5" x14ac:dyDescent="0.2">
      <c r="A20" s="105" t="s">
        <v>50</v>
      </c>
      <c r="B20" s="95" t="s">
        <v>223</v>
      </c>
      <c r="C20" s="85" t="s">
        <v>15</v>
      </c>
      <c r="D20" s="80" t="s">
        <v>200</v>
      </c>
      <c r="E20" s="64" t="s">
        <v>32</v>
      </c>
      <c r="F20" s="65" t="s">
        <v>14</v>
      </c>
      <c r="G20" s="66">
        <f>10.29*0.00837</f>
        <v>8.6127300000000004E-2</v>
      </c>
      <c r="H20" s="57" t="s">
        <v>40</v>
      </c>
      <c r="I20" s="61"/>
      <c r="J20" s="62"/>
      <c r="K20" s="55"/>
      <c r="L20" s="59"/>
    </row>
    <row r="21" spans="1:12" ht="35.25" x14ac:dyDescent="0.2">
      <c r="A21" s="105" t="s">
        <v>51</v>
      </c>
      <c r="B21" s="95" t="s">
        <v>106</v>
      </c>
      <c r="C21" s="85" t="s">
        <v>15</v>
      </c>
      <c r="D21" s="80" t="s">
        <v>201</v>
      </c>
      <c r="E21" s="64" t="s">
        <v>32</v>
      </c>
      <c r="F21" s="65" t="s">
        <v>14</v>
      </c>
      <c r="G21" s="66">
        <v>1.4115000000000001E-2</v>
      </c>
      <c r="H21" s="57" t="s">
        <v>40</v>
      </c>
      <c r="I21" s="67"/>
      <c r="J21" s="68"/>
      <c r="K21" s="69"/>
      <c r="L21" s="59"/>
    </row>
    <row r="22" spans="1:12" ht="15" customHeight="1" x14ac:dyDescent="0.2">
      <c r="A22" s="122" t="s">
        <v>54</v>
      </c>
      <c r="B22" s="123" t="s">
        <v>204</v>
      </c>
      <c r="C22" s="121" t="s">
        <v>15</v>
      </c>
      <c r="D22" s="124">
        <v>0.47049999999999997</v>
      </c>
      <c r="E22" s="121" t="s">
        <v>53</v>
      </c>
      <c r="F22" s="121" t="s">
        <v>53</v>
      </c>
      <c r="G22" s="121" t="s">
        <v>53</v>
      </c>
      <c r="H22" s="121" t="s">
        <v>53</v>
      </c>
      <c r="I22" s="95" t="s">
        <v>202</v>
      </c>
      <c r="J22" s="85" t="s">
        <v>3</v>
      </c>
      <c r="K22" s="81">
        <v>0.18820000000000001</v>
      </c>
      <c r="L22" s="59" t="s">
        <v>33</v>
      </c>
    </row>
    <row r="23" spans="1:12" x14ac:dyDescent="0.2">
      <c r="A23" s="122"/>
      <c r="B23" s="123"/>
      <c r="C23" s="121"/>
      <c r="D23" s="124"/>
      <c r="E23" s="121"/>
      <c r="F23" s="121"/>
      <c r="G23" s="121"/>
      <c r="H23" s="121"/>
      <c r="I23" s="95" t="s">
        <v>36</v>
      </c>
      <c r="J23" s="85" t="s">
        <v>16</v>
      </c>
      <c r="K23" s="96">
        <v>4.705E-3</v>
      </c>
      <c r="L23" s="59" t="s">
        <v>33</v>
      </c>
    </row>
    <row r="24" spans="1:12" ht="25.5" x14ac:dyDescent="0.2">
      <c r="A24" s="122"/>
      <c r="B24" s="123"/>
      <c r="C24" s="121"/>
      <c r="D24" s="124"/>
      <c r="E24" s="121"/>
      <c r="F24" s="121"/>
      <c r="G24" s="121"/>
      <c r="H24" s="121"/>
      <c r="I24" s="95" t="s">
        <v>203</v>
      </c>
      <c r="J24" s="85" t="s">
        <v>16</v>
      </c>
      <c r="K24" s="79">
        <v>4.7050000000000001</v>
      </c>
      <c r="L24" s="59" t="s">
        <v>33</v>
      </c>
    </row>
    <row r="25" spans="1:12" ht="38.25" x14ac:dyDescent="0.2">
      <c r="A25" s="122"/>
      <c r="B25" s="123"/>
      <c r="C25" s="121"/>
      <c r="D25" s="124"/>
      <c r="E25" s="121"/>
      <c r="F25" s="121"/>
      <c r="G25" s="121"/>
      <c r="H25" s="121"/>
      <c r="I25" s="95" t="s">
        <v>52</v>
      </c>
      <c r="J25" s="85" t="s">
        <v>14</v>
      </c>
      <c r="K25" s="81">
        <f>0.008798+0.00706</f>
        <v>1.5858000000000001E-2</v>
      </c>
      <c r="L25" s="59" t="s">
        <v>33</v>
      </c>
    </row>
    <row r="26" spans="1:12" x14ac:dyDescent="0.2">
      <c r="A26" s="122"/>
      <c r="B26" s="123"/>
      <c r="C26" s="121"/>
      <c r="D26" s="124"/>
      <c r="E26" s="121"/>
      <c r="F26" s="121"/>
      <c r="G26" s="121"/>
      <c r="H26" s="121"/>
      <c r="I26" s="95" t="s">
        <v>100</v>
      </c>
      <c r="J26" s="85" t="s">
        <v>16</v>
      </c>
      <c r="K26" s="96">
        <v>12.939</v>
      </c>
      <c r="L26" s="59" t="s">
        <v>33</v>
      </c>
    </row>
    <row r="27" spans="1:12" ht="51" x14ac:dyDescent="0.2">
      <c r="A27" s="122"/>
      <c r="B27" s="123"/>
      <c r="C27" s="121"/>
      <c r="D27" s="124"/>
      <c r="E27" s="121"/>
      <c r="F27" s="121"/>
      <c r="G27" s="121"/>
      <c r="H27" s="121"/>
      <c r="I27" s="95" t="s">
        <v>107</v>
      </c>
      <c r="J27" s="85" t="s">
        <v>16</v>
      </c>
      <c r="K27" s="79">
        <v>56.46</v>
      </c>
      <c r="L27" s="59" t="s">
        <v>33</v>
      </c>
    </row>
    <row r="28" spans="1:12" ht="25.5" x14ac:dyDescent="0.2">
      <c r="A28" s="122"/>
      <c r="B28" s="123"/>
      <c r="C28" s="121"/>
      <c r="D28" s="124"/>
      <c r="E28" s="121"/>
      <c r="F28" s="121"/>
      <c r="G28" s="121"/>
      <c r="H28" s="121"/>
      <c r="I28" s="95" t="s">
        <v>108</v>
      </c>
      <c r="J28" s="85" t="s">
        <v>83</v>
      </c>
      <c r="K28" s="79">
        <v>4.9400000000000004</v>
      </c>
      <c r="L28" s="59" t="s">
        <v>33</v>
      </c>
    </row>
    <row r="29" spans="1:12" x14ac:dyDescent="0.2">
      <c r="A29" s="122" t="s">
        <v>55</v>
      </c>
      <c r="B29" s="123" t="s">
        <v>109</v>
      </c>
      <c r="C29" s="121" t="s">
        <v>15</v>
      </c>
      <c r="D29" s="124" t="s">
        <v>205</v>
      </c>
      <c r="E29" s="121"/>
      <c r="F29" s="121"/>
      <c r="G29" s="121"/>
      <c r="H29" s="121"/>
      <c r="I29" s="86" t="s">
        <v>96</v>
      </c>
      <c r="J29" s="87" t="s">
        <v>41</v>
      </c>
      <c r="K29" s="88">
        <v>0.11328000000000001</v>
      </c>
      <c r="L29" s="59" t="s">
        <v>33</v>
      </c>
    </row>
    <row r="30" spans="1:12" x14ac:dyDescent="0.2">
      <c r="A30" s="122"/>
      <c r="B30" s="123"/>
      <c r="C30" s="121"/>
      <c r="D30" s="124"/>
      <c r="E30" s="121"/>
      <c r="F30" s="121"/>
      <c r="G30" s="121"/>
      <c r="H30" s="121"/>
      <c r="I30" s="86" t="s">
        <v>97</v>
      </c>
      <c r="J30" s="87" t="s">
        <v>14</v>
      </c>
      <c r="K30" s="89">
        <v>4.2480000000000003E-4</v>
      </c>
      <c r="L30" s="59" t="s">
        <v>33</v>
      </c>
    </row>
    <row r="31" spans="1:12" x14ac:dyDescent="0.2">
      <c r="A31" s="122"/>
      <c r="B31" s="123"/>
      <c r="C31" s="121"/>
      <c r="D31" s="124"/>
      <c r="E31" s="121"/>
      <c r="F31" s="121"/>
      <c r="G31" s="121"/>
      <c r="H31" s="121"/>
      <c r="I31" s="86" t="s">
        <v>98</v>
      </c>
      <c r="J31" s="87" t="s">
        <v>14</v>
      </c>
      <c r="K31" s="89">
        <v>9.3499999999999996E-5</v>
      </c>
      <c r="L31" s="59" t="s">
        <v>33</v>
      </c>
    </row>
    <row r="32" spans="1:12" ht="25.5" x14ac:dyDescent="0.2">
      <c r="A32" s="122"/>
      <c r="B32" s="123"/>
      <c r="C32" s="121"/>
      <c r="D32" s="124"/>
      <c r="E32" s="121"/>
      <c r="F32" s="121"/>
      <c r="G32" s="121"/>
      <c r="H32" s="121"/>
      <c r="I32" s="86" t="s">
        <v>99</v>
      </c>
      <c r="J32" s="87" t="s">
        <v>3</v>
      </c>
      <c r="K32" s="88">
        <v>2.8320000000000001E-2</v>
      </c>
      <c r="L32" s="59" t="s">
        <v>33</v>
      </c>
    </row>
    <row r="33" spans="1:12" x14ac:dyDescent="0.2">
      <c r="A33" s="122"/>
      <c r="B33" s="123"/>
      <c r="C33" s="121"/>
      <c r="D33" s="124"/>
      <c r="E33" s="121"/>
      <c r="F33" s="121"/>
      <c r="G33" s="121"/>
      <c r="H33" s="121"/>
      <c r="I33" s="86" t="s">
        <v>100</v>
      </c>
      <c r="J33" s="87" t="s">
        <v>16</v>
      </c>
      <c r="K33" s="90">
        <v>8.6022000000000001E-2</v>
      </c>
      <c r="L33" s="59" t="s">
        <v>33</v>
      </c>
    </row>
    <row r="34" spans="1:12" x14ac:dyDescent="0.2">
      <c r="A34" s="122"/>
      <c r="B34" s="123"/>
      <c r="C34" s="121"/>
      <c r="D34" s="124"/>
      <c r="E34" s="121"/>
      <c r="F34" s="121"/>
      <c r="G34" s="121"/>
      <c r="H34" s="121"/>
      <c r="I34" s="86" t="s">
        <v>101</v>
      </c>
      <c r="J34" s="87" t="s">
        <v>14</v>
      </c>
      <c r="K34" s="89">
        <v>2.2660000000000001E-4</v>
      </c>
      <c r="L34" s="59" t="s">
        <v>33</v>
      </c>
    </row>
    <row r="35" spans="1:12" ht="38.25" x14ac:dyDescent="0.2">
      <c r="A35" s="122"/>
      <c r="B35" s="123"/>
      <c r="C35" s="121"/>
      <c r="D35" s="124"/>
      <c r="E35" s="121"/>
      <c r="F35" s="121"/>
      <c r="G35" s="121"/>
      <c r="H35" s="121"/>
      <c r="I35" s="95" t="s">
        <v>52</v>
      </c>
      <c r="J35" s="85" t="s">
        <v>14</v>
      </c>
      <c r="K35" s="94">
        <v>2.3700000000000001E-3</v>
      </c>
      <c r="L35" s="59" t="s">
        <v>33</v>
      </c>
    </row>
    <row r="36" spans="1:12" ht="27.75" customHeight="1" x14ac:dyDescent="0.2">
      <c r="A36" s="122" t="s">
        <v>56</v>
      </c>
      <c r="B36" s="123" t="s">
        <v>105</v>
      </c>
      <c r="C36" s="121" t="s">
        <v>15</v>
      </c>
      <c r="D36" s="124">
        <v>0.10290000000000001</v>
      </c>
      <c r="E36" s="121" t="s">
        <v>53</v>
      </c>
      <c r="F36" s="121" t="s">
        <v>53</v>
      </c>
      <c r="G36" s="121" t="s">
        <v>53</v>
      </c>
      <c r="H36" s="121" t="s">
        <v>53</v>
      </c>
      <c r="I36" s="86" t="s">
        <v>206</v>
      </c>
      <c r="J36" s="87" t="s">
        <v>83</v>
      </c>
      <c r="K36" s="88">
        <v>1.0804499999999999</v>
      </c>
      <c r="L36" s="59" t="s">
        <v>33</v>
      </c>
    </row>
    <row r="37" spans="1:12" ht="76.5" x14ac:dyDescent="0.2">
      <c r="A37" s="122"/>
      <c r="B37" s="123"/>
      <c r="C37" s="121"/>
      <c r="D37" s="124"/>
      <c r="E37" s="121"/>
      <c r="F37" s="121"/>
      <c r="G37" s="121"/>
      <c r="H37" s="121"/>
      <c r="I37" s="95" t="s">
        <v>110</v>
      </c>
      <c r="J37" s="85" t="s">
        <v>3</v>
      </c>
      <c r="K37" s="92">
        <v>10.55</v>
      </c>
      <c r="L37" s="59" t="s">
        <v>33</v>
      </c>
    </row>
    <row r="38" spans="1:12" ht="25.5" x14ac:dyDescent="0.2">
      <c r="A38" s="122" t="s">
        <v>57</v>
      </c>
      <c r="B38" s="123" t="s">
        <v>111</v>
      </c>
      <c r="C38" s="121" t="s">
        <v>46</v>
      </c>
      <c r="D38" s="124">
        <v>0.1331</v>
      </c>
      <c r="E38" s="121" t="s">
        <v>53</v>
      </c>
      <c r="F38" s="121"/>
      <c r="G38" s="121"/>
      <c r="H38" s="121"/>
      <c r="I38" s="86" t="s">
        <v>207</v>
      </c>
      <c r="J38" s="87" t="s">
        <v>81</v>
      </c>
      <c r="K38" s="89">
        <v>3.5005300000000003E-2</v>
      </c>
      <c r="L38" s="59" t="s">
        <v>33</v>
      </c>
    </row>
    <row r="39" spans="1:12" ht="63.75" x14ac:dyDescent="0.2">
      <c r="A39" s="122"/>
      <c r="B39" s="123"/>
      <c r="C39" s="121"/>
      <c r="D39" s="124"/>
      <c r="E39" s="121"/>
      <c r="F39" s="121"/>
      <c r="G39" s="121"/>
      <c r="H39" s="121"/>
      <c r="I39" s="86" t="s">
        <v>208</v>
      </c>
      <c r="J39" s="87" t="s">
        <v>49</v>
      </c>
      <c r="K39" s="90">
        <v>0.350053</v>
      </c>
      <c r="L39" s="59" t="s">
        <v>33</v>
      </c>
    </row>
    <row r="40" spans="1:12" ht="25.5" x14ac:dyDescent="0.2">
      <c r="A40" s="122"/>
      <c r="B40" s="123"/>
      <c r="C40" s="121"/>
      <c r="D40" s="124"/>
      <c r="E40" s="121"/>
      <c r="F40" s="121"/>
      <c r="G40" s="121"/>
      <c r="H40" s="121"/>
      <c r="I40" s="95" t="s">
        <v>112</v>
      </c>
      <c r="J40" s="85" t="s">
        <v>95</v>
      </c>
      <c r="K40" s="92">
        <v>13.44</v>
      </c>
      <c r="L40" s="59" t="s">
        <v>33</v>
      </c>
    </row>
    <row r="41" spans="1:12" ht="25.5" x14ac:dyDescent="0.2">
      <c r="A41" s="122"/>
      <c r="B41" s="123"/>
      <c r="C41" s="121"/>
      <c r="D41" s="124"/>
      <c r="E41" s="121"/>
      <c r="F41" s="121"/>
      <c r="G41" s="121"/>
      <c r="H41" s="121"/>
      <c r="I41" s="95" t="s">
        <v>113</v>
      </c>
      <c r="J41" s="85" t="s">
        <v>49</v>
      </c>
      <c r="K41" s="92">
        <v>0.04</v>
      </c>
      <c r="L41" s="59" t="s">
        <v>33</v>
      </c>
    </row>
    <row r="42" spans="1:12" ht="25.5" x14ac:dyDescent="0.2">
      <c r="A42" s="122"/>
      <c r="B42" s="123"/>
      <c r="C42" s="121"/>
      <c r="D42" s="124"/>
      <c r="E42" s="121"/>
      <c r="F42" s="121"/>
      <c r="G42" s="121"/>
      <c r="H42" s="121"/>
      <c r="I42" s="95" t="s">
        <v>114</v>
      </c>
      <c r="J42" s="85" t="s">
        <v>49</v>
      </c>
      <c r="K42" s="92">
        <v>0.04</v>
      </c>
      <c r="L42" s="59" t="s">
        <v>33</v>
      </c>
    </row>
    <row r="43" spans="1:12" ht="25.5" x14ac:dyDescent="0.2">
      <c r="A43" s="122" t="s">
        <v>58</v>
      </c>
      <c r="B43" s="123"/>
      <c r="C43" s="121"/>
      <c r="D43" s="124"/>
      <c r="E43" s="121" t="s">
        <v>53</v>
      </c>
      <c r="F43" s="121"/>
      <c r="G43" s="121"/>
      <c r="H43" s="121"/>
      <c r="I43" s="95" t="s">
        <v>115</v>
      </c>
      <c r="J43" s="85" t="s">
        <v>49</v>
      </c>
      <c r="K43" s="92">
        <v>0.08</v>
      </c>
      <c r="L43" s="59" t="s">
        <v>33</v>
      </c>
    </row>
    <row r="44" spans="1:12" ht="25.5" x14ac:dyDescent="0.2">
      <c r="A44" s="105" t="s">
        <v>59</v>
      </c>
      <c r="B44" s="95" t="s">
        <v>48</v>
      </c>
      <c r="C44" s="85" t="s">
        <v>49</v>
      </c>
      <c r="D44" s="79">
        <v>0.01</v>
      </c>
      <c r="E44" s="95" t="s">
        <v>53</v>
      </c>
      <c r="F44" s="51"/>
      <c r="G44" s="51"/>
      <c r="H44" s="51"/>
      <c r="I44" s="95" t="s">
        <v>116</v>
      </c>
      <c r="J44" s="85" t="s">
        <v>41</v>
      </c>
      <c r="K44" s="93">
        <v>1</v>
      </c>
      <c r="L44" s="59" t="s">
        <v>33</v>
      </c>
    </row>
    <row r="45" spans="1:12" ht="24" customHeight="1" x14ac:dyDescent="0.2">
      <c r="A45" s="122" t="s">
        <v>60</v>
      </c>
      <c r="B45" s="123" t="s">
        <v>117</v>
      </c>
      <c r="C45" s="121" t="s">
        <v>46</v>
      </c>
      <c r="D45" s="135" t="s">
        <v>209</v>
      </c>
      <c r="E45" s="121"/>
      <c r="F45" s="121"/>
      <c r="G45" s="121"/>
      <c r="H45" s="121"/>
      <c r="I45" s="86" t="s">
        <v>210</v>
      </c>
      <c r="J45" s="87" t="s">
        <v>16</v>
      </c>
      <c r="K45" s="91">
        <v>9.1200000000000003E-2</v>
      </c>
      <c r="L45" s="59" t="s">
        <v>33</v>
      </c>
    </row>
    <row r="46" spans="1:12" x14ac:dyDescent="0.2">
      <c r="A46" s="122"/>
      <c r="B46" s="123"/>
      <c r="C46" s="121"/>
      <c r="D46" s="135"/>
      <c r="E46" s="121"/>
      <c r="F46" s="121"/>
      <c r="G46" s="121"/>
      <c r="H46" s="121"/>
      <c r="I46" s="95" t="s">
        <v>118</v>
      </c>
      <c r="J46" s="85" t="s">
        <v>119</v>
      </c>
      <c r="K46" s="92">
        <v>1.1399999999999999</v>
      </c>
      <c r="L46" s="59" t="s">
        <v>33</v>
      </c>
    </row>
    <row r="47" spans="1:12" x14ac:dyDescent="0.2">
      <c r="A47" s="107" t="s">
        <v>37</v>
      </c>
      <c r="B47" s="84"/>
      <c r="C47" s="84"/>
      <c r="D47" s="84"/>
      <c r="E47" s="84"/>
      <c r="F47" s="78"/>
      <c r="G47" s="78"/>
      <c r="H47" s="78"/>
      <c r="I47" s="64"/>
      <c r="J47" s="65"/>
      <c r="K47" s="76"/>
      <c r="L47" s="59"/>
    </row>
    <row r="48" spans="1:12" ht="38.25" x14ac:dyDescent="0.2">
      <c r="A48" s="105" t="s">
        <v>61</v>
      </c>
      <c r="B48" s="95" t="s">
        <v>38</v>
      </c>
      <c r="C48" s="85" t="s">
        <v>14</v>
      </c>
      <c r="D48" s="82">
        <v>0.11488</v>
      </c>
      <c r="E48" s="95"/>
      <c r="F48" s="51"/>
      <c r="G48" s="51"/>
      <c r="H48" s="51"/>
      <c r="I48" s="61"/>
      <c r="J48" s="62"/>
      <c r="K48" s="56"/>
      <c r="L48" s="59"/>
    </row>
    <row r="49" spans="1:14" ht="89.25" x14ac:dyDescent="0.2">
      <c r="A49" s="105" t="s">
        <v>62</v>
      </c>
      <c r="B49" s="95" t="s">
        <v>39</v>
      </c>
      <c r="C49" s="85" t="s">
        <v>14</v>
      </c>
      <c r="D49" s="82">
        <f>D48</f>
        <v>0.11488</v>
      </c>
      <c r="E49" s="95" t="s">
        <v>53</v>
      </c>
      <c r="F49" s="63"/>
      <c r="G49" s="63"/>
      <c r="H49" s="63"/>
      <c r="I49" s="54"/>
      <c r="J49" s="62"/>
      <c r="K49" s="56"/>
      <c r="L49" s="59"/>
    </row>
    <row r="50" spans="1:14" ht="38.25" x14ac:dyDescent="0.2">
      <c r="A50" s="105" t="s">
        <v>63</v>
      </c>
      <c r="B50" s="95" t="s">
        <v>120</v>
      </c>
      <c r="C50" s="85" t="s">
        <v>121</v>
      </c>
      <c r="D50" s="82">
        <f>D49</f>
        <v>0.11488</v>
      </c>
      <c r="E50" s="95" t="s">
        <v>53</v>
      </c>
      <c r="F50" s="63"/>
      <c r="G50" s="63"/>
      <c r="H50" s="63"/>
      <c r="I50" s="54"/>
      <c r="J50" s="62"/>
      <c r="K50" s="56"/>
      <c r="L50" s="59"/>
    </row>
    <row r="51" spans="1:14" x14ac:dyDescent="0.2">
      <c r="A51" s="107" t="s">
        <v>122</v>
      </c>
      <c r="B51" s="84"/>
      <c r="C51" s="84"/>
      <c r="D51" s="84"/>
      <c r="E51" s="84"/>
      <c r="F51" s="63"/>
      <c r="G51" s="63"/>
      <c r="H51" s="63"/>
      <c r="I51" s="54"/>
      <c r="J51" s="62"/>
      <c r="K51" s="56"/>
      <c r="L51" s="59"/>
    </row>
    <row r="52" spans="1:14" ht="38.25" x14ac:dyDescent="0.2">
      <c r="A52" s="105" t="s">
        <v>64</v>
      </c>
      <c r="B52" s="95" t="s">
        <v>226</v>
      </c>
      <c r="C52" s="85" t="s">
        <v>35</v>
      </c>
      <c r="D52" s="83">
        <v>1</v>
      </c>
      <c r="E52" s="95" t="s">
        <v>225</v>
      </c>
      <c r="F52" s="65" t="s">
        <v>14</v>
      </c>
      <c r="G52" s="65">
        <f>0.006+0.042</f>
        <v>4.8000000000000001E-2</v>
      </c>
      <c r="H52" s="57" t="s">
        <v>40</v>
      </c>
      <c r="I52" s="54"/>
      <c r="J52" s="57"/>
      <c r="K52" s="56"/>
      <c r="L52" s="59"/>
    </row>
    <row r="53" spans="1:14" ht="25.5" x14ac:dyDescent="0.2">
      <c r="A53" s="105" t="s">
        <v>65</v>
      </c>
      <c r="B53" s="95" t="s">
        <v>219</v>
      </c>
      <c r="C53" s="85" t="s">
        <v>15</v>
      </c>
      <c r="D53" s="80" t="s">
        <v>211</v>
      </c>
      <c r="E53" s="95" t="s">
        <v>218</v>
      </c>
      <c r="F53" s="65" t="s">
        <v>41</v>
      </c>
      <c r="G53" s="65">
        <v>1</v>
      </c>
      <c r="H53" s="65" t="s">
        <v>102</v>
      </c>
      <c r="I53" s="64"/>
      <c r="J53" s="65"/>
      <c r="K53" s="76"/>
      <c r="L53" s="59"/>
    </row>
    <row r="54" spans="1:14" ht="76.5" x14ac:dyDescent="0.2">
      <c r="A54" s="105" t="s">
        <v>66</v>
      </c>
      <c r="B54" s="97" t="s">
        <v>220</v>
      </c>
      <c r="C54" s="85" t="s">
        <v>15</v>
      </c>
      <c r="D54" s="96" t="s">
        <v>212</v>
      </c>
      <c r="E54" s="117" t="s">
        <v>221</v>
      </c>
      <c r="F54" s="65" t="s">
        <v>14</v>
      </c>
      <c r="G54" s="65">
        <f>1.8*0.0006</f>
        <v>1.08E-3</v>
      </c>
      <c r="H54" s="78" t="s">
        <v>40</v>
      </c>
      <c r="I54" s="117" t="s">
        <v>123</v>
      </c>
      <c r="J54" s="116" t="s">
        <v>3</v>
      </c>
      <c r="K54" s="118">
        <v>1.8540000000000001</v>
      </c>
      <c r="L54" s="59" t="s">
        <v>33</v>
      </c>
      <c r="N54" s="120"/>
    </row>
    <row r="55" spans="1:14" ht="51" x14ac:dyDescent="0.2">
      <c r="A55" s="105" t="s">
        <v>67</v>
      </c>
      <c r="B55" s="95" t="s">
        <v>124</v>
      </c>
      <c r="C55" s="85" t="s">
        <v>46</v>
      </c>
      <c r="D55" s="96">
        <v>5.6000000000000001E-2</v>
      </c>
      <c r="E55" s="95"/>
      <c r="F55" s="78"/>
      <c r="G55" s="78"/>
      <c r="H55" s="78"/>
      <c r="I55" s="95" t="s">
        <v>125</v>
      </c>
      <c r="J55" s="85" t="s">
        <v>119</v>
      </c>
      <c r="K55" s="79">
        <v>0.56000000000000005</v>
      </c>
      <c r="L55" s="59" t="s">
        <v>33</v>
      </c>
    </row>
    <row r="56" spans="1:14" ht="25.5" x14ac:dyDescent="0.2">
      <c r="A56" s="105" t="s">
        <v>68</v>
      </c>
      <c r="B56" s="95" t="s">
        <v>222</v>
      </c>
      <c r="C56" s="85" t="s">
        <v>49</v>
      </c>
      <c r="D56" s="79" t="s">
        <v>93</v>
      </c>
      <c r="E56" s="61" t="s">
        <v>94</v>
      </c>
      <c r="F56" s="57" t="s">
        <v>41</v>
      </c>
      <c r="G56" s="57">
        <v>1</v>
      </c>
      <c r="H56" s="57" t="s">
        <v>40</v>
      </c>
      <c r="I56" s="64"/>
      <c r="J56" s="65"/>
      <c r="K56" s="72"/>
      <c r="L56" s="59"/>
    </row>
    <row r="57" spans="1:14" ht="25.5" x14ac:dyDescent="0.2">
      <c r="A57" s="105" t="s">
        <v>69</v>
      </c>
      <c r="B57" s="95" t="s">
        <v>45</v>
      </c>
      <c r="C57" s="85" t="s">
        <v>46</v>
      </c>
      <c r="D57" s="80" t="s">
        <v>213</v>
      </c>
      <c r="E57" s="64" t="s">
        <v>32</v>
      </c>
      <c r="F57" s="65" t="s">
        <v>14</v>
      </c>
      <c r="G57" s="66">
        <v>1.3387E-2</v>
      </c>
      <c r="H57" s="57" t="s">
        <v>40</v>
      </c>
      <c r="I57" s="67"/>
      <c r="J57" s="68"/>
      <c r="K57" s="69"/>
      <c r="L57" s="59"/>
    </row>
    <row r="58" spans="1:14" ht="25.5" x14ac:dyDescent="0.2">
      <c r="A58" s="105" t="s">
        <v>70</v>
      </c>
      <c r="B58" s="95" t="s">
        <v>223</v>
      </c>
      <c r="C58" s="85" t="s">
        <v>15</v>
      </c>
      <c r="D58" s="80" t="s">
        <v>214</v>
      </c>
      <c r="E58" s="64" t="s">
        <v>32</v>
      </c>
      <c r="F58" s="65" t="s">
        <v>14</v>
      </c>
      <c r="G58" s="66">
        <f>8.97*0.00837</f>
        <v>7.5078900000000018E-2</v>
      </c>
      <c r="H58" s="57" t="s">
        <v>40</v>
      </c>
      <c r="I58" s="67"/>
      <c r="J58" s="68"/>
      <c r="K58" s="69"/>
      <c r="L58" s="59"/>
    </row>
    <row r="59" spans="1:14" ht="35.25" x14ac:dyDescent="0.2">
      <c r="A59" s="105" t="s">
        <v>71</v>
      </c>
      <c r="B59" s="95" t="s">
        <v>106</v>
      </c>
      <c r="C59" s="85" t="s">
        <v>15</v>
      </c>
      <c r="D59" s="80" t="s">
        <v>215</v>
      </c>
      <c r="E59" s="64" t="s">
        <v>32</v>
      </c>
      <c r="F59" s="65" t="s">
        <v>14</v>
      </c>
      <c r="G59" s="66">
        <v>1.2552000000000001E-2</v>
      </c>
      <c r="H59" s="57" t="s">
        <v>40</v>
      </c>
      <c r="I59" s="67"/>
      <c r="J59" s="68"/>
      <c r="K59" s="70"/>
      <c r="L59" s="59"/>
    </row>
    <row r="60" spans="1:14" x14ac:dyDescent="0.2">
      <c r="A60" s="122" t="s">
        <v>72</v>
      </c>
      <c r="B60" s="123" t="s">
        <v>224</v>
      </c>
      <c r="C60" s="121" t="s">
        <v>15</v>
      </c>
      <c r="D60" s="124">
        <v>0.41839999999999999</v>
      </c>
      <c r="E60" s="121" t="s">
        <v>53</v>
      </c>
      <c r="F60" s="121"/>
      <c r="G60" s="121"/>
      <c r="H60" s="121"/>
      <c r="I60" s="86" t="s">
        <v>202</v>
      </c>
      <c r="J60" s="87" t="s">
        <v>3</v>
      </c>
      <c r="K60" s="88">
        <v>0.16736000000000001</v>
      </c>
      <c r="L60" s="59" t="s">
        <v>33</v>
      </c>
    </row>
    <row r="61" spans="1:14" x14ac:dyDescent="0.2">
      <c r="A61" s="122"/>
      <c r="B61" s="123"/>
      <c r="C61" s="121"/>
      <c r="D61" s="124"/>
      <c r="E61" s="121"/>
      <c r="F61" s="121"/>
      <c r="G61" s="121"/>
      <c r="H61" s="121"/>
      <c r="I61" s="86" t="s">
        <v>36</v>
      </c>
      <c r="J61" s="87" t="s">
        <v>16</v>
      </c>
      <c r="K61" s="90">
        <v>4.1840000000000002E-3</v>
      </c>
      <c r="L61" s="59" t="s">
        <v>33</v>
      </c>
    </row>
    <row r="62" spans="1:14" ht="25.5" x14ac:dyDescent="0.2">
      <c r="A62" s="122"/>
      <c r="B62" s="123"/>
      <c r="C62" s="121"/>
      <c r="D62" s="124"/>
      <c r="E62" s="121"/>
      <c r="F62" s="121"/>
      <c r="G62" s="121"/>
      <c r="H62" s="121"/>
      <c r="I62" s="86" t="s">
        <v>203</v>
      </c>
      <c r="J62" s="87" t="s">
        <v>16</v>
      </c>
      <c r="K62" s="98">
        <v>4.1840000000000002</v>
      </c>
      <c r="L62" s="59" t="s">
        <v>33</v>
      </c>
    </row>
    <row r="63" spans="1:14" ht="38.25" x14ac:dyDescent="0.2">
      <c r="A63" s="122"/>
      <c r="B63" s="123"/>
      <c r="C63" s="121"/>
      <c r="D63" s="124"/>
      <c r="E63" s="121"/>
      <c r="F63" s="121"/>
      <c r="G63" s="121"/>
      <c r="H63" s="121"/>
      <c r="I63" s="95" t="s">
        <v>52</v>
      </c>
      <c r="J63" s="85" t="s">
        <v>14</v>
      </c>
      <c r="K63" s="82">
        <f>0.00782+0.00628</f>
        <v>1.4100000000000001E-2</v>
      </c>
      <c r="L63" s="59" t="s">
        <v>33</v>
      </c>
    </row>
    <row r="64" spans="1:14" x14ac:dyDescent="0.2">
      <c r="A64" s="122"/>
      <c r="B64" s="123"/>
      <c r="C64" s="121"/>
      <c r="D64" s="124"/>
      <c r="E64" s="121"/>
      <c r="F64" s="121"/>
      <c r="G64" s="121"/>
      <c r="H64" s="121"/>
      <c r="I64" s="95" t="s">
        <v>100</v>
      </c>
      <c r="J64" s="85" t="s">
        <v>16</v>
      </c>
      <c r="K64" s="96">
        <v>11.506</v>
      </c>
      <c r="L64" s="59" t="s">
        <v>33</v>
      </c>
    </row>
    <row r="65" spans="1:12" ht="51" x14ac:dyDescent="0.2">
      <c r="A65" s="122"/>
      <c r="B65" s="123"/>
      <c r="C65" s="121"/>
      <c r="D65" s="124"/>
      <c r="E65" s="121"/>
      <c r="F65" s="121"/>
      <c r="G65" s="121"/>
      <c r="H65" s="121"/>
      <c r="I65" s="95" t="s">
        <v>107</v>
      </c>
      <c r="J65" s="85" t="s">
        <v>16</v>
      </c>
      <c r="K65" s="96">
        <v>50.207999999999998</v>
      </c>
      <c r="L65" s="59" t="s">
        <v>33</v>
      </c>
    </row>
    <row r="66" spans="1:12" ht="25.5" x14ac:dyDescent="0.2">
      <c r="A66" s="122"/>
      <c r="B66" s="123"/>
      <c r="C66" s="121"/>
      <c r="D66" s="124"/>
      <c r="E66" s="121"/>
      <c r="F66" s="121"/>
      <c r="G66" s="121"/>
      <c r="H66" s="121"/>
      <c r="I66" s="95" t="s">
        <v>108</v>
      </c>
      <c r="J66" s="85" t="s">
        <v>83</v>
      </c>
      <c r="K66" s="96">
        <v>4.3929999999999998</v>
      </c>
      <c r="L66" s="59" t="s">
        <v>33</v>
      </c>
    </row>
    <row r="67" spans="1:12" x14ac:dyDescent="0.2">
      <c r="A67" s="122" t="s">
        <v>73</v>
      </c>
      <c r="B67" s="123" t="s">
        <v>109</v>
      </c>
      <c r="C67" s="121" t="s">
        <v>15</v>
      </c>
      <c r="D67" s="124" t="s">
        <v>216</v>
      </c>
      <c r="E67" s="121"/>
      <c r="F67" s="121"/>
      <c r="G67" s="121"/>
      <c r="H67" s="121"/>
      <c r="I67" s="86" t="s">
        <v>96</v>
      </c>
      <c r="J67" s="87" t="s">
        <v>41</v>
      </c>
      <c r="K67" s="88">
        <v>8.0640000000000003E-2</v>
      </c>
      <c r="L67" s="59" t="s">
        <v>33</v>
      </c>
    </row>
    <row r="68" spans="1:12" x14ac:dyDescent="0.2">
      <c r="A68" s="122"/>
      <c r="B68" s="123"/>
      <c r="C68" s="121"/>
      <c r="D68" s="124"/>
      <c r="E68" s="121"/>
      <c r="F68" s="121"/>
      <c r="G68" s="121"/>
      <c r="H68" s="121"/>
      <c r="I68" s="86" t="s">
        <v>97</v>
      </c>
      <c r="J68" s="87" t="s">
        <v>14</v>
      </c>
      <c r="K68" s="89">
        <v>3.0239999999999998E-4</v>
      </c>
      <c r="L68" s="59" t="s">
        <v>33</v>
      </c>
    </row>
    <row r="69" spans="1:12" x14ac:dyDescent="0.2">
      <c r="A69" s="122"/>
      <c r="B69" s="123"/>
      <c r="C69" s="121"/>
      <c r="D69" s="124"/>
      <c r="E69" s="121"/>
      <c r="F69" s="121"/>
      <c r="G69" s="121"/>
      <c r="H69" s="121"/>
      <c r="I69" s="86" t="s">
        <v>98</v>
      </c>
      <c r="J69" s="87" t="s">
        <v>14</v>
      </c>
      <c r="K69" s="89">
        <v>6.6500000000000004E-5</v>
      </c>
      <c r="L69" s="59" t="s">
        <v>33</v>
      </c>
    </row>
    <row r="70" spans="1:12" ht="25.5" x14ac:dyDescent="0.2">
      <c r="A70" s="122"/>
      <c r="B70" s="123"/>
      <c r="C70" s="121"/>
      <c r="D70" s="124"/>
      <c r="E70" s="121"/>
      <c r="F70" s="121"/>
      <c r="G70" s="121"/>
      <c r="H70" s="121"/>
      <c r="I70" s="86" t="s">
        <v>99</v>
      </c>
      <c r="J70" s="87" t="s">
        <v>3</v>
      </c>
      <c r="K70" s="88">
        <v>2.0160000000000001E-2</v>
      </c>
      <c r="L70" s="59" t="s">
        <v>33</v>
      </c>
    </row>
    <row r="71" spans="1:12" x14ac:dyDescent="0.2">
      <c r="A71" s="122"/>
      <c r="B71" s="123"/>
      <c r="C71" s="121"/>
      <c r="D71" s="124"/>
      <c r="E71" s="121"/>
      <c r="F71" s="121"/>
      <c r="G71" s="121"/>
      <c r="H71" s="121"/>
      <c r="I71" s="86" t="s">
        <v>100</v>
      </c>
      <c r="J71" s="87" t="s">
        <v>16</v>
      </c>
      <c r="K71" s="90">
        <v>6.1235999999999999E-2</v>
      </c>
      <c r="L71" s="59" t="s">
        <v>33</v>
      </c>
    </row>
    <row r="72" spans="1:12" x14ac:dyDescent="0.2">
      <c r="A72" s="122"/>
      <c r="B72" s="123"/>
      <c r="C72" s="121"/>
      <c r="D72" s="124"/>
      <c r="E72" s="121"/>
      <c r="F72" s="121"/>
      <c r="G72" s="121"/>
      <c r="H72" s="121"/>
      <c r="I72" s="86" t="s">
        <v>101</v>
      </c>
      <c r="J72" s="87" t="s">
        <v>14</v>
      </c>
      <c r="K72" s="89">
        <v>1.6129999999999999E-4</v>
      </c>
      <c r="L72" s="59" t="s">
        <v>33</v>
      </c>
    </row>
    <row r="73" spans="1:12" ht="38.25" x14ac:dyDescent="0.2">
      <c r="A73" s="122"/>
      <c r="B73" s="123"/>
      <c r="C73" s="121"/>
      <c r="D73" s="124"/>
      <c r="E73" s="121"/>
      <c r="F73" s="121"/>
      <c r="G73" s="121"/>
      <c r="H73" s="121"/>
      <c r="I73" s="95" t="s">
        <v>52</v>
      </c>
      <c r="J73" s="85" t="s">
        <v>14</v>
      </c>
      <c r="K73" s="82">
        <v>1.6900000000000001E-3</v>
      </c>
      <c r="L73" s="59" t="s">
        <v>33</v>
      </c>
    </row>
    <row r="74" spans="1:12" ht="26.25" customHeight="1" x14ac:dyDescent="0.2">
      <c r="A74" s="122" t="s">
        <v>74</v>
      </c>
      <c r="B74" s="123" t="s">
        <v>105</v>
      </c>
      <c r="C74" s="121" t="s">
        <v>15</v>
      </c>
      <c r="D74" s="124">
        <v>8.9700000000000002E-2</v>
      </c>
      <c r="E74" s="121" t="s">
        <v>53</v>
      </c>
      <c r="F74" s="121" t="s">
        <v>53</v>
      </c>
      <c r="G74" s="121" t="s">
        <v>53</v>
      </c>
      <c r="H74" s="121" t="s">
        <v>53</v>
      </c>
      <c r="I74" s="86" t="s">
        <v>206</v>
      </c>
      <c r="J74" s="87" t="s">
        <v>83</v>
      </c>
      <c r="K74" s="88">
        <v>0.94184999999999997</v>
      </c>
      <c r="L74" s="59" t="s">
        <v>33</v>
      </c>
    </row>
    <row r="75" spans="1:12" ht="76.5" x14ac:dyDescent="0.2">
      <c r="A75" s="122"/>
      <c r="B75" s="123"/>
      <c r="C75" s="121"/>
      <c r="D75" s="124"/>
      <c r="E75" s="121"/>
      <c r="F75" s="121"/>
      <c r="G75" s="121"/>
      <c r="H75" s="121"/>
      <c r="I75" s="95" t="s">
        <v>110</v>
      </c>
      <c r="J75" s="85" t="s">
        <v>3</v>
      </c>
      <c r="K75" s="96">
        <v>9.4190000000000005</v>
      </c>
      <c r="L75" s="59" t="s">
        <v>33</v>
      </c>
    </row>
    <row r="76" spans="1:12" ht="25.5" x14ac:dyDescent="0.2">
      <c r="A76" s="122" t="s">
        <v>75</v>
      </c>
      <c r="B76" s="123" t="s">
        <v>111</v>
      </c>
      <c r="C76" s="121" t="s">
        <v>46</v>
      </c>
      <c r="D76" s="124">
        <v>0.1217</v>
      </c>
      <c r="E76" s="121" t="s">
        <v>53</v>
      </c>
      <c r="F76" s="121"/>
      <c r="G76" s="121"/>
      <c r="H76" s="121"/>
      <c r="I76" s="86" t="s">
        <v>207</v>
      </c>
      <c r="J76" s="87" t="s">
        <v>81</v>
      </c>
      <c r="K76" s="89">
        <v>3.2007099999999997E-2</v>
      </c>
      <c r="L76" s="59" t="s">
        <v>33</v>
      </c>
    </row>
    <row r="77" spans="1:12" ht="63.75" x14ac:dyDescent="0.2">
      <c r="A77" s="122"/>
      <c r="B77" s="123"/>
      <c r="C77" s="121"/>
      <c r="D77" s="124"/>
      <c r="E77" s="121"/>
      <c r="F77" s="121"/>
      <c r="G77" s="121"/>
      <c r="H77" s="121"/>
      <c r="I77" s="86" t="s">
        <v>208</v>
      </c>
      <c r="J77" s="87" t="s">
        <v>49</v>
      </c>
      <c r="K77" s="90">
        <v>0.32007099999999999</v>
      </c>
      <c r="L77" s="59" t="s">
        <v>33</v>
      </c>
    </row>
    <row r="78" spans="1:12" ht="25.5" x14ac:dyDescent="0.2">
      <c r="A78" s="122"/>
      <c r="B78" s="123"/>
      <c r="C78" s="121"/>
      <c r="D78" s="124"/>
      <c r="E78" s="121"/>
      <c r="F78" s="121"/>
      <c r="G78" s="121"/>
      <c r="H78" s="121"/>
      <c r="I78" s="95" t="s">
        <v>112</v>
      </c>
      <c r="J78" s="85" t="s">
        <v>95</v>
      </c>
      <c r="K78" s="96">
        <v>12.292</v>
      </c>
      <c r="L78" s="59" t="s">
        <v>33</v>
      </c>
    </row>
    <row r="79" spans="1:12" ht="25.5" x14ac:dyDescent="0.2">
      <c r="A79" s="122"/>
      <c r="B79" s="123"/>
      <c r="C79" s="121"/>
      <c r="D79" s="124"/>
      <c r="E79" s="121"/>
      <c r="F79" s="121"/>
      <c r="G79" s="121"/>
      <c r="H79" s="121"/>
      <c r="I79" s="95" t="s">
        <v>113</v>
      </c>
      <c r="J79" s="85" t="s">
        <v>49</v>
      </c>
      <c r="K79" s="79">
        <v>0.02</v>
      </c>
      <c r="L79" s="59" t="s">
        <v>33</v>
      </c>
    </row>
    <row r="80" spans="1:12" ht="25.5" x14ac:dyDescent="0.2">
      <c r="A80" s="122"/>
      <c r="B80" s="123"/>
      <c r="C80" s="121"/>
      <c r="D80" s="124"/>
      <c r="E80" s="121"/>
      <c r="F80" s="121"/>
      <c r="G80" s="121"/>
      <c r="H80" s="121"/>
      <c r="I80" s="95" t="s">
        <v>114</v>
      </c>
      <c r="J80" s="85" t="s">
        <v>49</v>
      </c>
      <c r="K80" s="79">
        <v>0.02</v>
      </c>
      <c r="L80" s="59" t="s">
        <v>33</v>
      </c>
    </row>
    <row r="81" spans="1:12" ht="25.5" x14ac:dyDescent="0.2">
      <c r="A81" s="122"/>
      <c r="B81" s="123"/>
      <c r="C81" s="121"/>
      <c r="D81" s="124"/>
      <c r="E81" s="121"/>
      <c r="F81" s="121"/>
      <c r="G81" s="121"/>
      <c r="H81" s="121"/>
      <c r="I81" s="95" t="s">
        <v>115</v>
      </c>
      <c r="J81" s="85" t="s">
        <v>49</v>
      </c>
      <c r="K81" s="79">
        <v>0.06</v>
      </c>
      <c r="L81" s="59" t="s">
        <v>33</v>
      </c>
    </row>
    <row r="82" spans="1:12" ht="25.5" x14ac:dyDescent="0.2">
      <c r="A82" s="105" t="s">
        <v>76</v>
      </c>
      <c r="B82" s="95" t="s">
        <v>48</v>
      </c>
      <c r="C82" s="85" t="s">
        <v>49</v>
      </c>
      <c r="D82" s="79">
        <v>0.01</v>
      </c>
      <c r="E82" s="95" t="s">
        <v>53</v>
      </c>
      <c r="F82" s="51"/>
      <c r="G82" s="51"/>
      <c r="H82" s="51"/>
      <c r="I82" s="95" t="s">
        <v>116</v>
      </c>
      <c r="J82" s="85" t="s">
        <v>41</v>
      </c>
      <c r="K82" s="83">
        <v>1</v>
      </c>
      <c r="L82" s="59" t="s">
        <v>33</v>
      </c>
    </row>
    <row r="83" spans="1:12" x14ac:dyDescent="0.2">
      <c r="A83" s="122" t="s">
        <v>77</v>
      </c>
      <c r="B83" s="123" t="s">
        <v>117</v>
      </c>
      <c r="C83" s="121" t="s">
        <v>46</v>
      </c>
      <c r="D83" s="124" t="s">
        <v>217</v>
      </c>
      <c r="E83" s="121"/>
      <c r="F83" s="121"/>
      <c r="G83" s="121"/>
      <c r="H83" s="121"/>
      <c r="I83" s="86" t="s">
        <v>210</v>
      </c>
      <c r="J83" s="87" t="s">
        <v>16</v>
      </c>
      <c r="K83" s="99">
        <v>9.1439999999999994E-2</v>
      </c>
      <c r="L83" s="59" t="s">
        <v>33</v>
      </c>
    </row>
    <row r="84" spans="1:12" x14ac:dyDescent="0.2">
      <c r="A84" s="122"/>
      <c r="B84" s="123"/>
      <c r="C84" s="121"/>
      <c r="D84" s="124"/>
      <c r="E84" s="121"/>
      <c r="F84" s="121"/>
      <c r="G84" s="121"/>
      <c r="H84" s="121"/>
      <c r="I84" s="95" t="s">
        <v>118</v>
      </c>
      <c r="J84" s="85" t="s">
        <v>119</v>
      </c>
      <c r="K84" s="96">
        <v>1.143</v>
      </c>
      <c r="L84" s="59" t="s">
        <v>33</v>
      </c>
    </row>
    <row r="85" spans="1:12" x14ac:dyDescent="0.2">
      <c r="A85" s="107" t="s">
        <v>37</v>
      </c>
      <c r="B85" s="84"/>
      <c r="C85" s="84"/>
      <c r="D85" s="84"/>
      <c r="E85" s="84"/>
      <c r="F85" s="51"/>
      <c r="G85" s="51"/>
      <c r="H85" s="51"/>
      <c r="I85" s="64"/>
      <c r="J85" s="65"/>
      <c r="K85" s="76"/>
      <c r="L85" s="59"/>
    </row>
    <row r="86" spans="1:12" ht="38.25" x14ac:dyDescent="0.2">
      <c r="A86" s="105" t="s">
        <v>78</v>
      </c>
      <c r="B86" s="95" t="s">
        <v>38</v>
      </c>
      <c r="C86" s="85" t="s">
        <v>14</v>
      </c>
      <c r="D86" s="82">
        <f>G52+G54+G57+G58+G59</f>
        <v>0.15009790000000001</v>
      </c>
      <c r="E86" s="95"/>
      <c r="F86" s="78"/>
      <c r="G86" s="78"/>
      <c r="H86" s="78"/>
      <c r="I86" s="67"/>
      <c r="J86" s="68"/>
      <c r="K86" s="70"/>
      <c r="L86" s="59"/>
    </row>
    <row r="87" spans="1:12" ht="89.25" x14ac:dyDescent="0.2">
      <c r="A87" s="105" t="s">
        <v>79</v>
      </c>
      <c r="B87" s="95" t="s">
        <v>39</v>
      </c>
      <c r="C87" s="85" t="s">
        <v>14</v>
      </c>
      <c r="D87" s="82">
        <f>D86</f>
        <v>0.15009790000000001</v>
      </c>
      <c r="E87" s="95" t="s">
        <v>53</v>
      </c>
      <c r="F87" s="78"/>
      <c r="G87" s="78"/>
      <c r="H87" s="78"/>
      <c r="I87" s="67"/>
      <c r="J87" s="68"/>
      <c r="K87" s="70"/>
      <c r="L87" s="59"/>
    </row>
    <row r="88" spans="1:12" ht="38.25" x14ac:dyDescent="0.2">
      <c r="A88" s="105" t="s">
        <v>80</v>
      </c>
      <c r="B88" s="95" t="s">
        <v>120</v>
      </c>
      <c r="C88" s="85" t="s">
        <v>121</v>
      </c>
      <c r="D88" s="82">
        <f>D87</f>
        <v>0.15009790000000001</v>
      </c>
      <c r="E88" s="95" t="s">
        <v>53</v>
      </c>
      <c r="F88" s="78"/>
      <c r="G88" s="78"/>
      <c r="H88" s="78"/>
      <c r="I88" s="64"/>
      <c r="J88" s="65"/>
      <c r="K88" s="72"/>
      <c r="L88" s="59"/>
    </row>
    <row r="89" spans="1:12" x14ac:dyDescent="0.2">
      <c r="A89" s="107" t="s">
        <v>126</v>
      </c>
      <c r="B89" s="84"/>
      <c r="C89" s="84"/>
      <c r="D89" s="84"/>
      <c r="E89" s="84"/>
      <c r="F89" s="65"/>
      <c r="G89" s="66"/>
      <c r="H89" s="57"/>
      <c r="I89" s="61"/>
      <c r="J89" s="62"/>
      <c r="K89" s="55"/>
      <c r="L89" s="59"/>
    </row>
    <row r="90" spans="1:12" ht="38.25" x14ac:dyDescent="0.2">
      <c r="A90" s="105" t="s">
        <v>82</v>
      </c>
      <c r="B90" s="95" t="s">
        <v>234</v>
      </c>
      <c r="C90" s="85" t="s">
        <v>119</v>
      </c>
      <c r="D90" s="79" t="s">
        <v>227</v>
      </c>
      <c r="E90" s="100" t="s">
        <v>233</v>
      </c>
      <c r="F90" s="57" t="s">
        <v>95</v>
      </c>
      <c r="G90" s="57">
        <v>5.6</v>
      </c>
      <c r="H90" s="62" t="s">
        <v>102</v>
      </c>
      <c r="I90" s="61"/>
      <c r="J90" s="62"/>
      <c r="K90" s="55"/>
      <c r="L90" s="59"/>
    </row>
    <row r="91" spans="1:12" ht="25.5" x14ac:dyDescent="0.2">
      <c r="A91" s="105" t="s">
        <v>84</v>
      </c>
      <c r="B91" s="95" t="s">
        <v>222</v>
      </c>
      <c r="C91" s="85" t="s">
        <v>49</v>
      </c>
      <c r="D91" s="79" t="s">
        <v>93</v>
      </c>
      <c r="E91" s="61" t="s">
        <v>94</v>
      </c>
      <c r="F91" s="57" t="s">
        <v>41</v>
      </c>
      <c r="G91" s="57">
        <v>1</v>
      </c>
      <c r="H91" s="57" t="s">
        <v>40</v>
      </c>
      <c r="I91" s="61"/>
      <c r="J91" s="62"/>
      <c r="K91" s="55"/>
      <c r="L91" s="59"/>
    </row>
    <row r="92" spans="1:12" ht="25.5" x14ac:dyDescent="0.2">
      <c r="A92" s="105" t="s">
        <v>85</v>
      </c>
      <c r="B92" s="95" t="s">
        <v>45</v>
      </c>
      <c r="C92" s="85" t="s">
        <v>46</v>
      </c>
      <c r="D92" s="80" t="s">
        <v>228</v>
      </c>
      <c r="E92" s="64" t="s">
        <v>32</v>
      </c>
      <c r="F92" s="65" t="s">
        <v>14</v>
      </c>
      <c r="G92" s="66">
        <v>2.3716000000000001E-2</v>
      </c>
      <c r="H92" s="57" t="s">
        <v>40</v>
      </c>
      <c r="I92" s="64"/>
      <c r="J92" s="65"/>
      <c r="K92" s="76"/>
      <c r="L92" s="59"/>
    </row>
    <row r="93" spans="1:12" ht="25.5" x14ac:dyDescent="0.2">
      <c r="A93" s="105" t="s">
        <v>86</v>
      </c>
      <c r="B93" s="95" t="s">
        <v>223</v>
      </c>
      <c r="C93" s="85" t="s">
        <v>15</v>
      </c>
      <c r="D93" s="80" t="s">
        <v>229</v>
      </c>
      <c r="E93" s="64" t="s">
        <v>32</v>
      </c>
      <c r="F93" s="65" t="s">
        <v>14</v>
      </c>
      <c r="G93" s="66">
        <f>26.75*0.00837</f>
        <v>0.22389750000000003</v>
      </c>
      <c r="H93" s="57" t="s">
        <v>40</v>
      </c>
      <c r="I93" s="64"/>
      <c r="J93" s="65"/>
      <c r="K93" s="73"/>
      <c r="L93" s="59"/>
    </row>
    <row r="94" spans="1:12" ht="35.25" x14ac:dyDescent="0.2">
      <c r="A94" s="105" t="s">
        <v>87</v>
      </c>
      <c r="B94" s="95" t="s">
        <v>106</v>
      </c>
      <c r="C94" s="85" t="s">
        <v>15</v>
      </c>
      <c r="D94" s="80" t="s">
        <v>230</v>
      </c>
      <c r="E94" s="64" t="s">
        <v>32</v>
      </c>
      <c r="F94" s="65" t="s">
        <v>14</v>
      </c>
      <c r="G94" s="66">
        <v>2.2752000000000001E-2</v>
      </c>
      <c r="H94" s="57" t="s">
        <v>40</v>
      </c>
      <c r="I94" s="64"/>
      <c r="J94" s="65"/>
      <c r="K94" s="77"/>
      <c r="L94" s="59"/>
    </row>
    <row r="95" spans="1:12" x14ac:dyDescent="0.2">
      <c r="A95" s="122" t="s">
        <v>88</v>
      </c>
      <c r="B95" s="123" t="s">
        <v>224</v>
      </c>
      <c r="C95" s="121" t="s">
        <v>15</v>
      </c>
      <c r="D95" s="124">
        <v>0.75839999999999996</v>
      </c>
      <c r="E95" s="121" t="s">
        <v>53</v>
      </c>
      <c r="F95" s="121"/>
      <c r="G95" s="121"/>
      <c r="H95" s="121"/>
      <c r="I95" s="86" t="s">
        <v>202</v>
      </c>
      <c r="J95" s="87" t="s">
        <v>3</v>
      </c>
      <c r="K95" s="88">
        <v>0.30336000000000002</v>
      </c>
      <c r="L95" s="59" t="s">
        <v>33</v>
      </c>
    </row>
    <row r="96" spans="1:12" x14ac:dyDescent="0.2">
      <c r="A96" s="122"/>
      <c r="B96" s="123"/>
      <c r="C96" s="121"/>
      <c r="D96" s="124"/>
      <c r="E96" s="121"/>
      <c r="F96" s="121"/>
      <c r="G96" s="121"/>
      <c r="H96" s="121"/>
      <c r="I96" s="86" t="s">
        <v>36</v>
      </c>
      <c r="J96" s="87" t="s">
        <v>16</v>
      </c>
      <c r="K96" s="90">
        <v>7.5839999999999996E-3</v>
      </c>
      <c r="L96" s="59" t="s">
        <v>33</v>
      </c>
    </row>
    <row r="97" spans="1:12" ht="25.5" x14ac:dyDescent="0.2">
      <c r="A97" s="122"/>
      <c r="B97" s="123"/>
      <c r="C97" s="121"/>
      <c r="D97" s="124"/>
      <c r="E97" s="121"/>
      <c r="F97" s="121"/>
      <c r="G97" s="121"/>
      <c r="H97" s="121"/>
      <c r="I97" s="86" t="s">
        <v>203</v>
      </c>
      <c r="J97" s="87" t="s">
        <v>16</v>
      </c>
      <c r="K97" s="98">
        <v>7.5839999999999996</v>
      </c>
      <c r="L97" s="59" t="s">
        <v>33</v>
      </c>
    </row>
    <row r="98" spans="1:12" ht="38.25" x14ac:dyDescent="0.2">
      <c r="A98" s="122"/>
      <c r="B98" s="123"/>
      <c r="C98" s="121"/>
      <c r="D98" s="124"/>
      <c r="E98" s="121"/>
      <c r="F98" s="121"/>
      <c r="G98" s="121"/>
      <c r="H98" s="121"/>
      <c r="I98" s="95" t="s">
        <v>52</v>
      </c>
      <c r="J98" s="85" t="s">
        <v>14</v>
      </c>
      <c r="K98" s="82">
        <f>0.01418+0.01138</f>
        <v>2.5559999999999999E-2</v>
      </c>
      <c r="L98" s="59" t="s">
        <v>33</v>
      </c>
    </row>
    <row r="99" spans="1:12" x14ac:dyDescent="0.2">
      <c r="A99" s="122"/>
      <c r="B99" s="123"/>
      <c r="C99" s="121"/>
      <c r="D99" s="124"/>
      <c r="E99" s="121"/>
      <c r="F99" s="121"/>
      <c r="G99" s="121"/>
      <c r="H99" s="121"/>
      <c r="I99" s="95" t="s">
        <v>100</v>
      </c>
      <c r="J99" s="85" t="s">
        <v>16</v>
      </c>
      <c r="K99" s="96">
        <v>20.856000000000002</v>
      </c>
      <c r="L99" s="59" t="s">
        <v>33</v>
      </c>
    </row>
    <row r="100" spans="1:12" ht="51" x14ac:dyDescent="0.2">
      <c r="A100" s="122"/>
      <c r="B100" s="123"/>
      <c r="C100" s="121"/>
      <c r="D100" s="124"/>
      <c r="E100" s="121"/>
      <c r="F100" s="121"/>
      <c r="G100" s="121"/>
      <c r="H100" s="121"/>
      <c r="I100" s="95" t="s">
        <v>107</v>
      </c>
      <c r="J100" s="85" t="s">
        <v>16</v>
      </c>
      <c r="K100" s="96">
        <v>91.007999999999996</v>
      </c>
      <c r="L100" s="59" t="s">
        <v>33</v>
      </c>
    </row>
    <row r="101" spans="1:12" ht="25.5" x14ac:dyDescent="0.2">
      <c r="A101" s="122" t="s">
        <v>90</v>
      </c>
      <c r="B101" s="123"/>
      <c r="C101" s="121"/>
      <c r="D101" s="124"/>
      <c r="E101" s="121" t="s">
        <v>53</v>
      </c>
      <c r="F101" s="121"/>
      <c r="G101" s="121"/>
      <c r="H101" s="121"/>
      <c r="I101" s="95" t="s">
        <v>108</v>
      </c>
      <c r="J101" s="85" t="s">
        <v>83</v>
      </c>
      <c r="K101" s="96">
        <v>7.9630000000000001</v>
      </c>
      <c r="L101" s="59" t="s">
        <v>33</v>
      </c>
    </row>
    <row r="102" spans="1:12" x14ac:dyDescent="0.2">
      <c r="A102" s="122" t="s">
        <v>89</v>
      </c>
      <c r="B102" s="123" t="s">
        <v>109</v>
      </c>
      <c r="C102" s="121" t="s">
        <v>15</v>
      </c>
      <c r="D102" s="124" t="s">
        <v>231</v>
      </c>
      <c r="E102" s="121"/>
      <c r="F102" s="121"/>
      <c r="G102" s="121"/>
      <c r="H102" s="121"/>
      <c r="I102" s="86" t="s">
        <v>96</v>
      </c>
      <c r="J102" s="87" t="s">
        <v>41</v>
      </c>
      <c r="K102" s="88">
        <v>0.11296</v>
      </c>
      <c r="L102" s="59" t="s">
        <v>33</v>
      </c>
    </row>
    <row r="103" spans="1:12" x14ac:dyDescent="0.2">
      <c r="A103" s="122"/>
      <c r="B103" s="123"/>
      <c r="C103" s="121"/>
      <c r="D103" s="124"/>
      <c r="E103" s="121"/>
      <c r="F103" s="121"/>
      <c r="G103" s="121"/>
      <c r="H103" s="121"/>
      <c r="I103" s="86" t="s">
        <v>97</v>
      </c>
      <c r="J103" s="87" t="s">
        <v>14</v>
      </c>
      <c r="K103" s="89">
        <v>4.236E-4</v>
      </c>
      <c r="L103" s="59" t="s">
        <v>33</v>
      </c>
    </row>
    <row r="104" spans="1:12" x14ac:dyDescent="0.2">
      <c r="A104" s="122"/>
      <c r="B104" s="123"/>
      <c r="C104" s="121"/>
      <c r="D104" s="124"/>
      <c r="E104" s="121"/>
      <c r="F104" s="121"/>
      <c r="G104" s="121"/>
      <c r="H104" s="121"/>
      <c r="I104" s="86" t="s">
        <v>98</v>
      </c>
      <c r="J104" s="87" t="s">
        <v>14</v>
      </c>
      <c r="K104" s="89">
        <v>9.3200000000000002E-5</v>
      </c>
      <c r="L104" s="59" t="s">
        <v>33</v>
      </c>
    </row>
    <row r="105" spans="1:12" ht="25.5" x14ac:dyDescent="0.2">
      <c r="A105" s="122"/>
      <c r="B105" s="123"/>
      <c r="C105" s="121"/>
      <c r="D105" s="124"/>
      <c r="E105" s="121"/>
      <c r="F105" s="121"/>
      <c r="G105" s="121"/>
      <c r="H105" s="121"/>
      <c r="I105" s="86" t="s">
        <v>99</v>
      </c>
      <c r="J105" s="87" t="s">
        <v>3</v>
      </c>
      <c r="K105" s="88">
        <v>2.8240000000000001E-2</v>
      </c>
      <c r="L105" s="59" t="s">
        <v>33</v>
      </c>
    </row>
    <row r="106" spans="1:12" x14ac:dyDescent="0.2">
      <c r="A106" s="122"/>
      <c r="B106" s="123"/>
      <c r="C106" s="121"/>
      <c r="D106" s="124"/>
      <c r="E106" s="121"/>
      <c r="F106" s="121"/>
      <c r="G106" s="121"/>
      <c r="H106" s="121"/>
      <c r="I106" s="86" t="s">
        <v>100</v>
      </c>
      <c r="J106" s="87" t="s">
        <v>16</v>
      </c>
      <c r="K106" s="90">
        <v>8.5778999999999994E-2</v>
      </c>
      <c r="L106" s="59" t="s">
        <v>33</v>
      </c>
    </row>
    <row r="107" spans="1:12" x14ac:dyDescent="0.2">
      <c r="A107" s="122"/>
      <c r="B107" s="123"/>
      <c r="C107" s="121"/>
      <c r="D107" s="124"/>
      <c r="E107" s="121"/>
      <c r="F107" s="121"/>
      <c r="G107" s="121"/>
      <c r="H107" s="121"/>
      <c r="I107" s="86" t="s">
        <v>101</v>
      </c>
      <c r="J107" s="87" t="s">
        <v>14</v>
      </c>
      <c r="K107" s="89">
        <v>2.2589999999999999E-4</v>
      </c>
      <c r="L107" s="59" t="s">
        <v>33</v>
      </c>
    </row>
    <row r="108" spans="1:12" ht="38.25" x14ac:dyDescent="0.2">
      <c r="A108" s="122"/>
      <c r="B108" s="123"/>
      <c r="C108" s="121"/>
      <c r="D108" s="124"/>
      <c r="E108" s="121"/>
      <c r="F108" s="121"/>
      <c r="G108" s="121"/>
      <c r="H108" s="121"/>
      <c r="I108" s="95" t="s">
        <v>52</v>
      </c>
      <c r="J108" s="85" t="s">
        <v>14</v>
      </c>
      <c r="K108" s="82">
        <v>2.3700000000000001E-3</v>
      </c>
      <c r="L108" s="59" t="s">
        <v>33</v>
      </c>
    </row>
    <row r="109" spans="1:12" ht="30" customHeight="1" x14ac:dyDescent="0.2">
      <c r="A109" s="122" t="s">
        <v>91</v>
      </c>
      <c r="B109" s="123" t="s">
        <v>105</v>
      </c>
      <c r="C109" s="121" t="s">
        <v>15</v>
      </c>
      <c r="D109" s="124">
        <v>0.26750000000000002</v>
      </c>
      <c r="E109" s="121" t="s">
        <v>53</v>
      </c>
      <c r="F109" s="121"/>
      <c r="G109" s="121"/>
      <c r="H109" s="121"/>
      <c r="I109" s="86" t="s">
        <v>206</v>
      </c>
      <c r="J109" s="87" t="s">
        <v>83</v>
      </c>
      <c r="K109" s="88">
        <v>2.8087499999999999</v>
      </c>
      <c r="L109" s="59" t="s">
        <v>33</v>
      </c>
    </row>
    <row r="110" spans="1:12" ht="76.5" x14ac:dyDescent="0.2">
      <c r="A110" s="122" t="s">
        <v>128</v>
      </c>
      <c r="B110" s="123"/>
      <c r="C110" s="121"/>
      <c r="D110" s="124"/>
      <c r="E110" s="121" t="s">
        <v>53</v>
      </c>
      <c r="F110" s="121"/>
      <c r="G110" s="121"/>
      <c r="H110" s="121"/>
      <c r="I110" s="95" t="s">
        <v>110</v>
      </c>
      <c r="J110" s="85" t="s">
        <v>3</v>
      </c>
      <c r="K110" s="96">
        <v>27.419</v>
      </c>
      <c r="L110" s="59" t="s">
        <v>33</v>
      </c>
    </row>
    <row r="111" spans="1:12" ht="25.5" x14ac:dyDescent="0.2">
      <c r="A111" s="122" t="s">
        <v>92</v>
      </c>
      <c r="B111" s="123" t="s">
        <v>111</v>
      </c>
      <c r="C111" s="121" t="s">
        <v>46</v>
      </c>
      <c r="D111" s="124">
        <v>0.21560000000000001</v>
      </c>
      <c r="E111" s="121" t="s">
        <v>53</v>
      </c>
      <c r="F111" s="121"/>
      <c r="G111" s="121"/>
      <c r="H111" s="121"/>
      <c r="I111" s="86" t="s">
        <v>207</v>
      </c>
      <c r="J111" s="87" t="s">
        <v>81</v>
      </c>
      <c r="K111" s="89">
        <v>5.6702799999999998E-2</v>
      </c>
      <c r="L111" s="59" t="s">
        <v>33</v>
      </c>
    </row>
    <row r="112" spans="1:12" ht="63.75" x14ac:dyDescent="0.2">
      <c r="A112" s="122"/>
      <c r="B112" s="123"/>
      <c r="C112" s="121"/>
      <c r="D112" s="124"/>
      <c r="E112" s="121"/>
      <c r="F112" s="121"/>
      <c r="G112" s="121"/>
      <c r="H112" s="121"/>
      <c r="I112" s="86" t="s">
        <v>208</v>
      </c>
      <c r="J112" s="87" t="s">
        <v>49</v>
      </c>
      <c r="K112" s="90">
        <v>0.56702799999999998</v>
      </c>
      <c r="L112" s="59" t="s">
        <v>33</v>
      </c>
    </row>
    <row r="113" spans="1:12" ht="25.5" x14ac:dyDescent="0.2">
      <c r="A113" s="122"/>
      <c r="B113" s="123"/>
      <c r="C113" s="121"/>
      <c r="D113" s="124"/>
      <c r="E113" s="121"/>
      <c r="F113" s="121"/>
      <c r="G113" s="121"/>
      <c r="H113" s="121"/>
      <c r="I113" s="95" t="s">
        <v>112</v>
      </c>
      <c r="J113" s="85" t="s">
        <v>95</v>
      </c>
      <c r="K113" s="96">
        <v>21.776</v>
      </c>
      <c r="L113" s="59" t="s">
        <v>33</v>
      </c>
    </row>
    <row r="114" spans="1:12" ht="25.5" x14ac:dyDescent="0.2">
      <c r="A114" s="122"/>
      <c r="B114" s="123"/>
      <c r="C114" s="121"/>
      <c r="D114" s="124"/>
      <c r="E114" s="121"/>
      <c r="F114" s="121"/>
      <c r="G114" s="121"/>
      <c r="H114" s="121"/>
      <c r="I114" s="95" t="s">
        <v>113</v>
      </c>
      <c r="J114" s="85" t="s">
        <v>49</v>
      </c>
      <c r="K114" s="79">
        <v>0.02</v>
      </c>
      <c r="L114" s="59" t="s">
        <v>33</v>
      </c>
    </row>
    <row r="115" spans="1:12" ht="25.5" x14ac:dyDescent="0.2">
      <c r="A115" s="122"/>
      <c r="B115" s="123"/>
      <c r="C115" s="121"/>
      <c r="D115" s="124"/>
      <c r="E115" s="121"/>
      <c r="F115" s="121"/>
      <c r="G115" s="121"/>
      <c r="H115" s="121"/>
      <c r="I115" s="95" t="s">
        <v>114</v>
      </c>
      <c r="J115" s="85" t="s">
        <v>49</v>
      </c>
      <c r="K115" s="79">
        <v>0.06</v>
      </c>
      <c r="L115" s="59" t="s">
        <v>33</v>
      </c>
    </row>
    <row r="116" spans="1:12" ht="25.5" x14ac:dyDescent="0.2">
      <c r="A116" s="122"/>
      <c r="B116" s="123"/>
      <c r="C116" s="121"/>
      <c r="D116" s="124"/>
      <c r="E116" s="121"/>
      <c r="F116" s="121"/>
      <c r="G116" s="121"/>
      <c r="H116" s="121"/>
      <c r="I116" s="95" t="s">
        <v>115</v>
      </c>
      <c r="J116" s="85" t="s">
        <v>49</v>
      </c>
      <c r="K116" s="79">
        <v>0.06</v>
      </c>
      <c r="L116" s="59" t="s">
        <v>33</v>
      </c>
    </row>
    <row r="117" spans="1:12" ht="25.5" x14ac:dyDescent="0.2">
      <c r="A117" s="105" t="s">
        <v>129</v>
      </c>
      <c r="B117" s="95" t="s">
        <v>48</v>
      </c>
      <c r="C117" s="85" t="s">
        <v>49</v>
      </c>
      <c r="D117" s="79">
        <v>0.01</v>
      </c>
      <c r="E117" s="95" t="s">
        <v>53</v>
      </c>
      <c r="F117" s="78"/>
      <c r="G117" s="78"/>
      <c r="H117" s="78"/>
      <c r="I117" s="95" t="s">
        <v>116</v>
      </c>
      <c r="J117" s="85" t="s">
        <v>41</v>
      </c>
      <c r="K117" s="83">
        <v>1</v>
      </c>
      <c r="L117" s="59" t="s">
        <v>33</v>
      </c>
    </row>
    <row r="118" spans="1:12" x14ac:dyDescent="0.2">
      <c r="A118" s="122" t="s">
        <v>130</v>
      </c>
      <c r="B118" s="123" t="s">
        <v>117</v>
      </c>
      <c r="C118" s="121" t="s">
        <v>46</v>
      </c>
      <c r="D118" s="124" t="s">
        <v>232</v>
      </c>
      <c r="E118" s="121"/>
      <c r="F118" s="121"/>
      <c r="G118" s="121"/>
      <c r="H118" s="121"/>
      <c r="I118" s="86" t="s">
        <v>210</v>
      </c>
      <c r="J118" s="87" t="s">
        <v>16</v>
      </c>
      <c r="K118" s="88">
        <v>9.1679999999999998E-2</v>
      </c>
      <c r="L118" s="59" t="s">
        <v>33</v>
      </c>
    </row>
    <row r="119" spans="1:12" x14ac:dyDescent="0.2">
      <c r="A119" s="122" t="s">
        <v>132</v>
      </c>
      <c r="B119" s="123"/>
      <c r="C119" s="121"/>
      <c r="D119" s="124"/>
      <c r="E119" s="121"/>
      <c r="F119" s="121"/>
      <c r="G119" s="121"/>
      <c r="H119" s="121"/>
      <c r="I119" s="95" t="s">
        <v>118</v>
      </c>
      <c r="J119" s="85" t="s">
        <v>119</v>
      </c>
      <c r="K119" s="96">
        <v>1.1459999999999999</v>
      </c>
      <c r="L119" s="59" t="s">
        <v>33</v>
      </c>
    </row>
    <row r="120" spans="1:12" ht="38.25" x14ac:dyDescent="0.2">
      <c r="A120" s="105" t="s">
        <v>131</v>
      </c>
      <c r="B120" s="95" t="s">
        <v>134</v>
      </c>
      <c r="C120" s="85" t="s">
        <v>119</v>
      </c>
      <c r="D120" s="79">
        <v>0.56000000000000005</v>
      </c>
      <c r="E120" s="95" t="s">
        <v>53</v>
      </c>
      <c r="F120" s="78"/>
      <c r="G120" s="78"/>
      <c r="H120" s="78"/>
      <c r="I120" s="67"/>
      <c r="J120" s="68"/>
      <c r="K120" s="70"/>
      <c r="L120" s="59"/>
    </row>
    <row r="121" spans="1:12" x14ac:dyDescent="0.2">
      <c r="A121" s="107" t="s">
        <v>37</v>
      </c>
      <c r="B121" s="84"/>
      <c r="C121" s="84"/>
      <c r="D121" s="84"/>
      <c r="E121" s="84"/>
      <c r="F121" s="78"/>
      <c r="G121" s="78"/>
      <c r="H121" s="78"/>
      <c r="I121" s="64"/>
      <c r="J121" s="65"/>
      <c r="K121" s="75"/>
      <c r="L121" s="59"/>
    </row>
    <row r="122" spans="1:12" ht="38.25" x14ac:dyDescent="0.2">
      <c r="A122" s="105" t="s">
        <v>133</v>
      </c>
      <c r="B122" s="95" t="s">
        <v>38</v>
      </c>
      <c r="C122" s="85" t="s">
        <v>14</v>
      </c>
      <c r="D122" s="82">
        <f>G94+G93+G92</f>
        <v>0.27036550000000004</v>
      </c>
      <c r="E122" s="95"/>
      <c r="F122" s="78"/>
      <c r="G122" s="78"/>
      <c r="H122" s="78"/>
      <c r="I122" s="67"/>
      <c r="J122" s="68"/>
      <c r="K122" s="74"/>
      <c r="L122" s="59"/>
    </row>
    <row r="123" spans="1:12" ht="89.25" x14ac:dyDescent="0.2">
      <c r="A123" s="105" t="s">
        <v>135</v>
      </c>
      <c r="B123" s="95" t="s">
        <v>39</v>
      </c>
      <c r="C123" s="85" t="s">
        <v>14</v>
      </c>
      <c r="D123" s="82">
        <f>D122</f>
        <v>0.27036550000000004</v>
      </c>
      <c r="E123" s="95" t="s">
        <v>53</v>
      </c>
      <c r="F123" s="78"/>
      <c r="G123" s="78"/>
      <c r="H123" s="78"/>
      <c r="I123" s="67"/>
      <c r="J123" s="68"/>
      <c r="K123" s="71"/>
      <c r="L123" s="59"/>
    </row>
    <row r="124" spans="1:12" ht="38.25" x14ac:dyDescent="0.2">
      <c r="A124" s="105" t="s">
        <v>136</v>
      </c>
      <c r="B124" s="95" t="s">
        <v>120</v>
      </c>
      <c r="C124" s="85" t="s">
        <v>121</v>
      </c>
      <c r="D124" s="82">
        <f>D123</f>
        <v>0.27036550000000004</v>
      </c>
      <c r="E124" s="95" t="s">
        <v>53</v>
      </c>
      <c r="F124" s="78"/>
      <c r="G124" s="78"/>
      <c r="H124" s="78"/>
      <c r="I124" s="67"/>
      <c r="J124" s="68"/>
      <c r="K124" s="70"/>
      <c r="L124" s="59"/>
    </row>
    <row r="125" spans="1:12" x14ac:dyDescent="0.2">
      <c r="A125" s="107" t="s">
        <v>138</v>
      </c>
      <c r="B125" s="84"/>
      <c r="C125" s="84"/>
      <c r="D125" s="84"/>
      <c r="E125" s="84"/>
      <c r="F125" s="78"/>
      <c r="G125" s="78"/>
      <c r="H125" s="78"/>
      <c r="I125" s="67"/>
      <c r="J125" s="68"/>
      <c r="K125" s="74"/>
      <c r="L125" s="59"/>
    </row>
    <row r="126" spans="1:12" ht="38.25" x14ac:dyDescent="0.2">
      <c r="A126" s="105" t="s">
        <v>137</v>
      </c>
      <c r="B126" s="95" t="s">
        <v>127</v>
      </c>
      <c r="C126" s="85" t="s">
        <v>119</v>
      </c>
      <c r="D126" s="79" t="s">
        <v>235</v>
      </c>
      <c r="E126" s="100" t="s">
        <v>233</v>
      </c>
      <c r="F126" s="57" t="s">
        <v>95</v>
      </c>
      <c r="G126" s="57">
        <v>6.3</v>
      </c>
      <c r="H126" s="62" t="s">
        <v>102</v>
      </c>
      <c r="I126" s="67"/>
      <c r="J126" s="68"/>
      <c r="K126" s="69"/>
      <c r="L126" s="59"/>
    </row>
    <row r="127" spans="1:12" ht="25.5" x14ac:dyDescent="0.2">
      <c r="A127" s="105" t="s">
        <v>139</v>
      </c>
      <c r="B127" s="95" t="s">
        <v>222</v>
      </c>
      <c r="C127" s="85" t="s">
        <v>49</v>
      </c>
      <c r="D127" s="79" t="s">
        <v>236</v>
      </c>
      <c r="E127" s="61" t="s">
        <v>94</v>
      </c>
      <c r="F127" s="57" t="s">
        <v>41</v>
      </c>
      <c r="G127" s="57">
        <v>3</v>
      </c>
      <c r="H127" s="57" t="s">
        <v>40</v>
      </c>
      <c r="I127" s="67"/>
      <c r="J127" s="68"/>
      <c r="K127" s="70"/>
      <c r="L127" s="59"/>
    </row>
    <row r="128" spans="1:12" ht="25.5" x14ac:dyDescent="0.2">
      <c r="A128" s="105" t="s">
        <v>140</v>
      </c>
      <c r="B128" s="95" t="s">
        <v>45</v>
      </c>
      <c r="C128" s="85" t="s">
        <v>46</v>
      </c>
      <c r="D128" s="80" t="s">
        <v>237</v>
      </c>
      <c r="E128" s="64" t="s">
        <v>32</v>
      </c>
      <c r="F128" s="65" t="s">
        <v>14</v>
      </c>
      <c r="G128" s="66">
        <v>2.7819E-2</v>
      </c>
      <c r="H128" s="57" t="s">
        <v>40</v>
      </c>
      <c r="I128" s="64"/>
      <c r="J128" s="65"/>
      <c r="K128" s="72"/>
      <c r="L128" s="59"/>
    </row>
    <row r="129" spans="1:12" ht="25.5" x14ac:dyDescent="0.2">
      <c r="A129" s="105" t="s">
        <v>141</v>
      </c>
      <c r="B129" s="95" t="s">
        <v>223</v>
      </c>
      <c r="C129" s="85" t="s">
        <v>15</v>
      </c>
      <c r="D129" s="80" t="s">
        <v>238</v>
      </c>
      <c r="E129" s="64" t="s">
        <v>32</v>
      </c>
      <c r="F129" s="65" t="s">
        <v>14</v>
      </c>
      <c r="G129" s="66">
        <f>41.24*0.00837</f>
        <v>0.34517880000000006</v>
      </c>
      <c r="H129" s="57" t="s">
        <v>40</v>
      </c>
      <c r="I129" s="61"/>
      <c r="J129" s="62"/>
      <c r="K129" s="55"/>
      <c r="L129" s="59"/>
    </row>
    <row r="130" spans="1:12" ht="35.25" x14ac:dyDescent="0.2">
      <c r="A130" s="105" t="s">
        <v>142</v>
      </c>
      <c r="B130" s="95" t="s">
        <v>106</v>
      </c>
      <c r="C130" s="85" t="s">
        <v>15</v>
      </c>
      <c r="D130" s="80" t="s">
        <v>239</v>
      </c>
      <c r="E130" s="64" t="s">
        <v>32</v>
      </c>
      <c r="F130" s="65" t="s">
        <v>14</v>
      </c>
      <c r="G130" s="66">
        <v>2.4576000000000001E-2</v>
      </c>
      <c r="H130" s="57" t="s">
        <v>40</v>
      </c>
      <c r="I130" s="61"/>
      <c r="J130" s="62"/>
      <c r="K130" s="55"/>
      <c r="L130" s="59"/>
    </row>
    <row r="131" spans="1:12" x14ac:dyDescent="0.2">
      <c r="A131" s="122" t="s">
        <v>143</v>
      </c>
      <c r="B131" s="123" t="s">
        <v>224</v>
      </c>
      <c r="C131" s="121" t="s">
        <v>15</v>
      </c>
      <c r="D131" s="124">
        <v>0.81920000000000004</v>
      </c>
      <c r="E131" s="121" t="s">
        <v>53</v>
      </c>
      <c r="F131" s="121"/>
      <c r="G131" s="121"/>
      <c r="H131" s="121"/>
      <c r="I131" s="86" t="s">
        <v>202</v>
      </c>
      <c r="J131" s="87" t="s">
        <v>3</v>
      </c>
      <c r="K131" s="88">
        <v>0.32768000000000003</v>
      </c>
      <c r="L131" s="59" t="s">
        <v>33</v>
      </c>
    </row>
    <row r="132" spans="1:12" x14ac:dyDescent="0.2">
      <c r="A132" s="122"/>
      <c r="B132" s="123"/>
      <c r="C132" s="121"/>
      <c r="D132" s="124"/>
      <c r="E132" s="121"/>
      <c r="F132" s="121"/>
      <c r="G132" s="121"/>
      <c r="H132" s="121"/>
      <c r="I132" s="86" t="s">
        <v>36</v>
      </c>
      <c r="J132" s="87" t="s">
        <v>16</v>
      </c>
      <c r="K132" s="90">
        <v>8.1919999999999996E-3</v>
      </c>
      <c r="L132" s="59" t="s">
        <v>33</v>
      </c>
    </row>
    <row r="133" spans="1:12" ht="25.5" x14ac:dyDescent="0.2">
      <c r="A133" s="122"/>
      <c r="B133" s="123"/>
      <c r="C133" s="121"/>
      <c r="D133" s="124"/>
      <c r="E133" s="121"/>
      <c r="F133" s="121"/>
      <c r="G133" s="121"/>
      <c r="H133" s="121"/>
      <c r="I133" s="86" t="s">
        <v>203</v>
      </c>
      <c r="J133" s="87" t="s">
        <v>16</v>
      </c>
      <c r="K133" s="98">
        <v>8.1920000000000002</v>
      </c>
      <c r="L133" s="59" t="s">
        <v>33</v>
      </c>
    </row>
    <row r="134" spans="1:12" ht="38.25" x14ac:dyDescent="0.2">
      <c r="A134" s="122"/>
      <c r="B134" s="123"/>
      <c r="C134" s="121"/>
      <c r="D134" s="124"/>
      <c r="E134" s="121"/>
      <c r="F134" s="121"/>
      <c r="G134" s="121"/>
      <c r="H134" s="121"/>
      <c r="I134" s="95" t="s">
        <v>52</v>
      </c>
      <c r="J134" s="85" t="s">
        <v>14</v>
      </c>
      <c r="K134" s="82">
        <f>0.01532+0.01229</f>
        <v>2.7610000000000003E-2</v>
      </c>
      <c r="L134" s="59" t="s">
        <v>33</v>
      </c>
    </row>
    <row r="135" spans="1:12" x14ac:dyDescent="0.2">
      <c r="A135" s="122"/>
      <c r="B135" s="123"/>
      <c r="C135" s="121"/>
      <c r="D135" s="124"/>
      <c r="E135" s="121"/>
      <c r="F135" s="121"/>
      <c r="G135" s="121"/>
      <c r="H135" s="121"/>
      <c r="I135" s="95" t="s">
        <v>100</v>
      </c>
      <c r="J135" s="85" t="s">
        <v>16</v>
      </c>
      <c r="K135" s="96">
        <v>22.527999999999999</v>
      </c>
      <c r="L135" s="59" t="s">
        <v>33</v>
      </c>
    </row>
    <row r="136" spans="1:12" ht="51" x14ac:dyDescent="0.2">
      <c r="A136" s="122" t="s">
        <v>145</v>
      </c>
      <c r="B136" s="123"/>
      <c r="C136" s="121"/>
      <c r="D136" s="124"/>
      <c r="E136" s="121" t="s">
        <v>53</v>
      </c>
      <c r="F136" s="121"/>
      <c r="G136" s="121"/>
      <c r="H136" s="121"/>
      <c r="I136" s="95" t="s">
        <v>107</v>
      </c>
      <c r="J136" s="85" t="s">
        <v>16</v>
      </c>
      <c r="K136" s="96">
        <v>98.304000000000002</v>
      </c>
      <c r="L136" s="59" t="s">
        <v>33</v>
      </c>
    </row>
    <row r="137" spans="1:12" ht="25.5" x14ac:dyDescent="0.2">
      <c r="A137" s="122" t="s">
        <v>146</v>
      </c>
      <c r="B137" s="123"/>
      <c r="C137" s="121"/>
      <c r="D137" s="124"/>
      <c r="E137" s="121" t="s">
        <v>53</v>
      </c>
      <c r="F137" s="121"/>
      <c r="G137" s="121"/>
      <c r="H137" s="121"/>
      <c r="I137" s="95" t="s">
        <v>108</v>
      </c>
      <c r="J137" s="85" t="s">
        <v>83</v>
      </c>
      <c r="K137" s="96">
        <v>8.6020000000000003</v>
      </c>
      <c r="L137" s="59" t="s">
        <v>33</v>
      </c>
    </row>
    <row r="138" spans="1:12" x14ac:dyDescent="0.2">
      <c r="A138" s="122" t="s">
        <v>144</v>
      </c>
      <c r="B138" s="123" t="s">
        <v>109</v>
      </c>
      <c r="C138" s="121" t="s">
        <v>15</v>
      </c>
      <c r="D138" s="124" t="s">
        <v>240</v>
      </c>
      <c r="E138" s="121"/>
      <c r="F138" s="121"/>
      <c r="G138" s="121"/>
      <c r="H138" s="121"/>
      <c r="I138" s="86" t="s">
        <v>96</v>
      </c>
      <c r="J138" s="87" t="s">
        <v>41</v>
      </c>
      <c r="K138" s="88">
        <v>0.33888000000000001</v>
      </c>
      <c r="L138" s="59" t="s">
        <v>33</v>
      </c>
    </row>
    <row r="139" spans="1:12" x14ac:dyDescent="0.2">
      <c r="A139" s="122"/>
      <c r="B139" s="123"/>
      <c r="C139" s="121"/>
      <c r="D139" s="124"/>
      <c r="E139" s="121"/>
      <c r="F139" s="121"/>
      <c r="G139" s="121"/>
      <c r="H139" s="121"/>
      <c r="I139" s="86" t="s">
        <v>97</v>
      </c>
      <c r="J139" s="87" t="s">
        <v>14</v>
      </c>
      <c r="K139" s="89">
        <v>1.2708000000000001E-3</v>
      </c>
      <c r="L139" s="59" t="s">
        <v>33</v>
      </c>
    </row>
    <row r="140" spans="1:12" x14ac:dyDescent="0.2">
      <c r="A140" s="122"/>
      <c r="B140" s="123"/>
      <c r="C140" s="121"/>
      <c r="D140" s="124"/>
      <c r="E140" s="121"/>
      <c r="F140" s="121"/>
      <c r="G140" s="121"/>
      <c r="H140" s="121"/>
      <c r="I140" s="86" t="s">
        <v>98</v>
      </c>
      <c r="J140" s="87" t="s">
        <v>14</v>
      </c>
      <c r="K140" s="89">
        <v>2.7960000000000002E-4</v>
      </c>
      <c r="L140" s="59" t="s">
        <v>33</v>
      </c>
    </row>
    <row r="141" spans="1:12" ht="25.5" x14ac:dyDescent="0.2">
      <c r="A141" s="122"/>
      <c r="B141" s="123"/>
      <c r="C141" s="121"/>
      <c r="D141" s="124"/>
      <c r="E141" s="121"/>
      <c r="F141" s="121"/>
      <c r="G141" s="121"/>
      <c r="H141" s="121"/>
      <c r="I141" s="86" t="s">
        <v>99</v>
      </c>
      <c r="J141" s="87" t="s">
        <v>3</v>
      </c>
      <c r="K141" s="88">
        <v>8.4720000000000004E-2</v>
      </c>
      <c r="L141" s="59" t="s">
        <v>33</v>
      </c>
    </row>
    <row r="142" spans="1:12" x14ac:dyDescent="0.2">
      <c r="A142" s="122"/>
      <c r="B142" s="123"/>
      <c r="C142" s="121"/>
      <c r="D142" s="124"/>
      <c r="E142" s="121"/>
      <c r="F142" s="121"/>
      <c r="G142" s="121"/>
      <c r="H142" s="121"/>
      <c r="I142" s="86" t="s">
        <v>100</v>
      </c>
      <c r="J142" s="87" t="s">
        <v>16</v>
      </c>
      <c r="K142" s="90">
        <v>0.25733699999999998</v>
      </c>
      <c r="L142" s="59" t="s">
        <v>33</v>
      </c>
    </row>
    <row r="143" spans="1:12" x14ac:dyDescent="0.2">
      <c r="A143" s="122"/>
      <c r="B143" s="123"/>
      <c r="C143" s="121"/>
      <c r="D143" s="124"/>
      <c r="E143" s="121"/>
      <c r="F143" s="121"/>
      <c r="G143" s="121"/>
      <c r="H143" s="121"/>
      <c r="I143" s="86" t="s">
        <v>101</v>
      </c>
      <c r="J143" s="87" t="s">
        <v>14</v>
      </c>
      <c r="K143" s="89">
        <v>6.778E-4</v>
      </c>
      <c r="L143" s="59" t="s">
        <v>33</v>
      </c>
    </row>
    <row r="144" spans="1:12" ht="38.25" x14ac:dyDescent="0.2">
      <c r="A144" s="122"/>
      <c r="B144" s="123"/>
      <c r="C144" s="121"/>
      <c r="D144" s="124"/>
      <c r="E144" s="121"/>
      <c r="F144" s="121"/>
      <c r="G144" s="121"/>
      <c r="H144" s="121"/>
      <c r="I144" s="95" t="s">
        <v>52</v>
      </c>
      <c r="J144" s="85" t="s">
        <v>14</v>
      </c>
      <c r="K144" s="80">
        <v>7.1000000000000004E-3</v>
      </c>
      <c r="L144" s="59" t="s">
        <v>33</v>
      </c>
    </row>
    <row r="145" spans="1:12" ht="27" customHeight="1" x14ac:dyDescent="0.2">
      <c r="A145" s="122" t="s">
        <v>147</v>
      </c>
      <c r="B145" s="123" t="s">
        <v>105</v>
      </c>
      <c r="C145" s="121" t="s">
        <v>15</v>
      </c>
      <c r="D145" s="124">
        <v>0.41239999999999999</v>
      </c>
      <c r="E145" s="121" t="s">
        <v>53</v>
      </c>
      <c r="F145" s="121"/>
      <c r="G145" s="121"/>
      <c r="H145" s="121"/>
      <c r="I145" s="86" t="s">
        <v>206</v>
      </c>
      <c r="J145" s="87" t="s">
        <v>83</v>
      </c>
      <c r="K145" s="91">
        <v>4.3301999999999996</v>
      </c>
      <c r="L145" s="59" t="s">
        <v>33</v>
      </c>
    </row>
    <row r="146" spans="1:12" ht="76.5" x14ac:dyDescent="0.2">
      <c r="A146" s="122" t="s">
        <v>149</v>
      </c>
      <c r="B146" s="123"/>
      <c r="C146" s="121"/>
      <c r="D146" s="124"/>
      <c r="E146" s="121" t="s">
        <v>53</v>
      </c>
      <c r="F146" s="121"/>
      <c r="G146" s="121"/>
      <c r="H146" s="121"/>
      <c r="I146" s="95" t="s">
        <v>110</v>
      </c>
      <c r="J146" s="85" t="s">
        <v>3</v>
      </c>
      <c r="K146" s="96">
        <v>42.271000000000001</v>
      </c>
      <c r="L146" s="59" t="s">
        <v>33</v>
      </c>
    </row>
    <row r="147" spans="1:12" ht="25.5" x14ac:dyDescent="0.2">
      <c r="A147" s="122" t="s">
        <v>148</v>
      </c>
      <c r="B147" s="123" t="s">
        <v>111</v>
      </c>
      <c r="C147" s="121" t="s">
        <v>46</v>
      </c>
      <c r="D147" s="124">
        <v>0.25290000000000001</v>
      </c>
      <c r="E147" s="121" t="s">
        <v>53</v>
      </c>
      <c r="F147" s="121"/>
      <c r="G147" s="121"/>
      <c r="H147" s="121"/>
      <c r="I147" s="86" t="s">
        <v>207</v>
      </c>
      <c r="J147" s="87" t="s">
        <v>81</v>
      </c>
      <c r="K147" s="89">
        <v>6.6512699999999994E-2</v>
      </c>
      <c r="L147" s="59" t="s">
        <v>33</v>
      </c>
    </row>
    <row r="148" spans="1:12" ht="63.75" x14ac:dyDescent="0.2">
      <c r="A148" s="122"/>
      <c r="B148" s="123"/>
      <c r="C148" s="121"/>
      <c r="D148" s="124"/>
      <c r="E148" s="121"/>
      <c r="F148" s="121"/>
      <c r="G148" s="121"/>
      <c r="H148" s="121"/>
      <c r="I148" s="86" t="s">
        <v>208</v>
      </c>
      <c r="J148" s="87" t="s">
        <v>49</v>
      </c>
      <c r="K148" s="90">
        <v>0.66512700000000002</v>
      </c>
      <c r="L148" s="59" t="s">
        <v>33</v>
      </c>
    </row>
    <row r="149" spans="1:12" ht="25.5" x14ac:dyDescent="0.2">
      <c r="A149" s="122" t="s">
        <v>151</v>
      </c>
      <c r="B149" s="123"/>
      <c r="C149" s="121"/>
      <c r="D149" s="124"/>
      <c r="E149" s="121" t="s">
        <v>53</v>
      </c>
      <c r="F149" s="121"/>
      <c r="G149" s="121"/>
      <c r="H149" s="121"/>
      <c r="I149" s="95" t="s">
        <v>112</v>
      </c>
      <c r="J149" s="85" t="s">
        <v>95</v>
      </c>
      <c r="K149" s="96">
        <v>25.542999999999999</v>
      </c>
      <c r="L149" s="59" t="s">
        <v>33</v>
      </c>
    </row>
    <row r="150" spans="1:12" ht="25.5" x14ac:dyDescent="0.2">
      <c r="A150" s="122" t="s">
        <v>152</v>
      </c>
      <c r="B150" s="123"/>
      <c r="C150" s="121"/>
      <c r="D150" s="124"/>
      <c r="E150" s="121"/>
      <c r="F150" s="121"/>
      <c r="G150" s="121"/>
      <c r="H150" s="121"/>
      <c r="I150" s="95" t="s">
        <v>113</v>
      </c>
      <c r="J150" s="85" t="s">
        <v>49</v>
      </c>
      <c r="K150" s="79">
        <v>0.02</v>
      </c>
      <c r="L150" s="59" t="s">
        <v>33</v>
      </c>
    </row>
    <row r="151" spans="1:12" ht="25.5" x14ac:dyDescent="0.2">
      <c r="A151" s="122" t="s">
        <v>153</v>
      </c>
      <c r="B151" s="123"/>
      <c r="C151" s="121"/>
      <c r="D151" s="124"/>
      <c r="E151" s="121"/>
      <c r="F151" s="121"/>
      <c r="G151" s="121"/>
      <c r="H151" s="121"/>
      <c r="I151" s="95" t="s">
        <v>114</v>
      </c>
      <c r="J151" s="85" t="s">
        <v>49</v>
      </c>
      <c r="K151" s="79">
        <v>0.06</v>
      </c>
      <c r="L151" s="59" t="s">
        <v>33</v>
      </c>
    </row>
    <row r="152" spans="1:12" ht="25.5" x14ac:dyDescent="0.2">
      <c r="A152" s="122" t="s">
        <v>154</v>
      </c>
      <c r="B152" s="123"/>
      <c r="C152" s="121"/>
      <c r="D152" s="124"/>
      <c r="E152" s="121"/>
      <c r="F152" s="121"/>
      <c r="G152" s="121"/>
      <c r="H152" s="121"/>
      <c r="I152" s="95" t="s">
        <v>115</v>
      </c>
      <c r="J152" s="85" t="s">
        <v>49</v>
      </c>
      <c r="K152" s="79">
        <v>0.06</v>
      </c>
      <c r="L152" s="59" t="s">
        <v>33</v>
      </c>
    </row>
    <row r="153" spans="1:12" ht="25.5" x14ac:dyDescent="0.2">
      <c r="A153" s="105" t="s">
        <v>150</v>
      </c>
      <c r="B153" s="95" t="s">
        <v>48</v>
      </c>
      <c r="C153" s="85" t="s">
        <v>49</v>
      </c>
      <c r="D153" s="79">
        <v>0.03</v>
      </c>
      <c r="E153" s="95" t="s">
        <v>53</v>
      </c>
      <c r="F153" s="51"/>
      <c r="G153" s="51"/>
      <c r="H153" s="51"/>
      <c r="I153" s="95" t="s">
        <v>116</v>
      </c>
      <c r="J153" s="85" t="s">
        <v>41</v>
      </c>
      <c r="K153" s="83">
        <v>3</v>
      </c>
      <c r="L153" s="59" t="s">
        <v>33</v>
      </c>
    </row>
    <row r="154" spans="1:12" ht="12.75" customHeight="1" x14ac:dyDescent="0.2">
      <c r="A154" s="122" t="s">
        <v>155</v>
      </c>
      <c r="B154" s="123" t="s">
        <v>117</v>
      </c>
      <c r="C154" s="121" t="s">
        <v>46</v>
      </c>
      <c r="D154" s="124" t="s">
        <v>241</v>
      </c>
      <c r="E154" s="121"/>
      <c r="F154" s="121"/>
      <c r="G154" s="121"/>
      <c r="H154" s="121"/>
      <c r="I154" s="86" t="s">
        <v>210</v>
      </c>
      <c r="J154" s="87" t="s">
        <v>16</v>
      </c>
      <c r="K154" s="88">
        <v>0.18823999999999999</v>
      </c>
      <c r="L154" s="59" t="s">
        <v>33</v>
      </c>
    </row>
    <row r="155" spans="1:12" x14ac:dyDescent="0.2">
      <c r="A155" s="122" t="s">
        <v>157</v>
      </c>
      <c r="B155" s="123"/>
      <c r="C155" s="121"/>
      <c r="D155" s="124"/>
      <c r="E155" s="121"/>
      <c r="F155" s="121"/>
      <c r="G155" s="121"/>
      <c r="H155" s="121"/>
      <c r="I155" s="95" t="s">
        <v>118</v>
      </c>
      <c r="J155" s="85" t="s">
        <v>119</v>
      </c>
      <c r="K155" s="96">
        <v>2.3530000000000002</v>
      </c>
      <c r="L155" s="59" t="s">
        <v>33</v>
      </c>
    </row>
    <row r="156" spans="1:12" ht="38.25" x14ac:dyDescent="0.2">
      <c r="A156" s="105" t="s">
        <v>156</v>
      </c>
      <c r="B156" s="95" t="s">
        <v>134</v>
      </c>
      <c r="C156" s="85" t="s">
        <v>119</v>
      </c>
      <c r="D156" s="79">
        <v>0.63</v>
      </c>
      <c r="E156" s="95" t="s">
        <v>53</v>
      </c>
      <c r="F156" s="51"/>
      <c r="G156" s="51"/>
      <c r="H156" s="51"/>
      <c r="I156" s="61"/>
      <c r="J156" s="62"/>
      <c r="K156" s="55"/>
      <c r="L156" s="59"/>
    </row>
    <row r="157" spans="1:12" x14ac:dyDescent="0.2">
      <c r="A157" s="107" t="s">
        <v>37</v>
      </c>
      <c r="B157" s="84"/>
      <c r="C157" s="84"/>
      <c r="D157" s="84"/>
      <c r="E157" s="84"/>
      <c r="F157" s="51"/>
      <c r="G157" s="51"/>
      <c r="H157" s="51"/>
      <c r="I157" s="61"/>
      <c r="J157" s="62"/>
      <c r="K157" s="55"/>
      <c r="L157" s="59"/>
    </row>
    <row r="158" spans="1:12" ht="38.25" x14ac:dyDescent="0.2">
      <c r="A158" s="105" t="s">
        <v>158</v>
      </c>
      <c r="B158" s="95" t="s">
        <v>38</v>
      </c>
      <c r="C158" s="85" t="s">
        <v>14</v>
      </c>
      <c r="D158" s="82">
        <f>G128+G129+G130</f>
        <v>0.39757380000000003</v>
      </c>
      <c r="E158" s="95"/>
      <c r="F158" s="51"/>
      <c r="G158" s="51"/>
      <c r="H158" s="51"/>
      <c r="I158" s="61"/>
      <c r="J158" s="62"/>
      <c r="K158" s="55"/>
      <c r="L158" s="59"/>
    </row>
    <row r="159" spans="1:12" ht="89.25" x14ac:dyDescent="0.2">
      <c r="A159" s="105" t="s">
        <v>159</v>
      </c>
      <c r="B159" s="95" t="s">
        <v>39</v>
      </c>
      <c r="C159" s="85" t="s">
        <v>14</v>
      </c>
      <c r="D159" s="82">
        <f>D158</f>
        <v>0.39757380000000003</v>
      </c>
      <c r="E159" s="95" t="s">
        <v>53</v>
      </c>
      <c r="F159" s="51"/>
      <c r="G159" s="51"/>
      <c r="H159" s="51"/>
      <c r="I159" s="61"/>
      <c r="J159" s="62"/>
      <c r="K159" s="55"/>
      <c r="L159" s="59"/>
    </row>
    <row r="160" spans="1:12" ht="38.25" x14ac:dyDescent="0.2">
      <c r="A160" s="105" t="s">
        <v>160</v>
      </c>
      <c r="B160" s="95" t="s">
        <v>120</v>
      </c>
      <c r="C160" s="85" t="s">
        <v>121</v>
      </c>
      <c r="D160" s="82">
        <f>D159</f>
        <v>0.39757380000000003</v>
      </c>
      <c r="E160" s="95" t="s">
        <v>53</v>
      </c>
      <c r="F160" s="51"/>
      <c r="G160" s="51"/>
      <c r="H160" s="51"/>
      <c r="I160" s="61"/>
      <c r="J160" s="62"/>
      <c r="K160" s="55"/>
      <c r="L160" s="59"/>
    </row>
    <row r="161" spans="1:12" x14ac:dyDescent="0.2">
      <c r="A161" s="107" t="s">
        <v>243</v>
      </c>
      <c r="B161" s="84"/>
      <c r="C161" s="84"/>
      <c r="D161" s="84"/>
      <c r="E161" s="84"/>
      <c r="F161" s="51"/>
      <c r="G161" s="51"/>
      <c r="H161" s="51"/>
      <c r="I161" s="61"/>
      <c r="J161" s="62"/>
      <c r="K161" s="55"/>
      <c r="L161" s="59"/>
    </row>
    <row r="162" spans="1:12" ht="38.25" x14ac:dyDescent="0.2">
      <c r="A162" s="105" t="s">
        <v>161</v>
      </c>
      <c r="B162" s="95" t="s">
        <v>127</v>
      </c>
      <c r="C162" s="85" t="s">
        <v>119</v>
      </c>
      <c r="D162" s="79" t="s">
        <v>244</v>
      </c>
      <c r="E162" s="100" t="s">
        <v>233</v>
      </c>
      <c r="F162" s="57" t="s">
        <v>95</v>
      </c>
      <c r="G162" s="57">
        <v>33.200000000000003</v>
      </c>
      <c r="H162" s="62" t="s">
        <v>102</v>
      </c>
      <c r="I162" s="61"/>
      <c r="J162" s="62"/>
      <c r="K162" s="55"/>
      <c r="L162" s="59"/>
    </row>
    <row r="163" spans="1:12" ht="25.5" x14ac:dyDescent="0.2">
      <c r="A163" s="105" t="s">
        <v>162</v>
      </c>
      <c r="B163" s="95" t="s">
        <v>106</v>
      </c>
      <c r="C163" s="85" t="s">
        <v>15</v>
      </c>
      <c r="D163" s="80" t="s">
        <v>245</v>
      </c>
      <c r="E163" s="64" t="s">
        <v>32</v>
      </c>
      <c r="F163" s="65" t="s">
        <v>14</v>
      </c>
      <c r="G163" s="66">
        <v>3.7943999999999999E-2</v>
      </c>
      <c r="H163" s="57" t="s">
        <v>40</v>
      </c>
      <c r="I163" s="61"/>
      <c r="J163" s="62"/>
      <c r="K163" s="55"/>
      <c r="L163" s="59"/>
    </row>
    <row r="164" spans="1:12" x14ac:dyDescent="0.2">
      <c r="A164" s="122" t="s">
        <v>163</v>
      </c>
      <c r="B164" s="123" t="s">
        <v>224</v>
      </c>
      <c r="C164" s="121" t="s">
        <v>15</v>
      </c>
      <c r="D164" s="124">
        <v>1.2647999999999999</v>
      </c>
      <c r="E164" s="121"/>
      <c r="F164" s="121"/>
      <c r="G164" s="121"/>
      <c r="H164" s="121"/>
      <c r="I164" s="86" t="s">
        <v>202</v>
      </c>
      <c r="J164" s="87" t="s">
        <v>3</v>
      </c>
      <c r="K164" s="88">
        <v>0.50592000000000004</v>
      </c>
      <c r="L164" s="59" t="s">
        <v>33</v>
      </c>
    </row>
    <row r="165" spans="1:12" x14ac:dyDescent="0.2">
      <c r="A165" s="122"/>
      <c r="B165" s="123"/>
      <c r="C165" s="121"/>
      <c r="D165" s="124"/>
      <c r="E165" s="121"/>
      <c r="F165" s="121"/>
      <c r="G165" s="121"/>
      <c r="H165" s="121"/>
      <c r="I165" s="86" t="s">
        <v>36</v>
      </c>
      <c r="J165" s="87" t="s">
        <v>16</v>
      </c>
      <c r="K165" s="90">
        <v>1.2648E-2</v>
      </c>
      <c r="L165" s="59" t="s">
        <v>33</v>
      </c>
    </row>
    <row r="166" spans="1:12" ht="25.5" x14ac:dyDescent="0.2">
      <c r="A166" s="122"/>
      <c r="B166" s="123"/>
      <c r="C166" s="121"/>
      <c r="D166" s="124"/>
      <c r="E166" s="121"/>
      <c r="F166" s="121"/>
      <c r="G166" s="121"/>
      <c r="H166" s="121"/>
      <c r="I166" s="86" t="s">
        <v>203</v>
      </c>
      <c r="J166" s="87" t="s">
        <v>16</v>
      </c>
      <c r="K166" s="98">
        <v>12.648</v>
      </c>
      <c r="L166" s="59" t="s">
        <v>33</v>
      </c>
    </row>
    <row r="167" spans="1:12" ht="38.25" x14ac:dyDescent="0.2">
      <c r="A167" s="122"/>
      <c r="B167" s="123"/>
      <c r="C167" s="121"/>
      <c r="D167" s="124"/>
      <c r="E167" s="121"/>
      <c r="F167" s="121"/>
      <c r="G167" s="121"/>
      <c r="H167" s="121"/>
      <c r="I167" s="95" t="s">
        <v>52</v>
      </c>
      <c r="J167" s="85" t="s">
        <v>14</v>
      </c>
      <c r="K167" s="82">
        <f>0.02365+0.01897</f>
        <v>4.2620000000000005E-2</v>
      </c>
      <c r="L167" s="59" t="s">
        <v>33</v>
      </c>
    </row>
    <row r="168" spans="1:12" x14ac:dyDescent="0.2">
      <c r="A168" s="122"/>
      <c r="B168" s="123"/>
      <c r="C168" s="121"/>
      <c r="D168" s="124"/>
      <c r="E168" s="121"/>
      <c r="F168" s="121"/>
      <c r="G168" s="121"/>
      <c r="H168" s="121"/>
      <c r="I168" s="95" t="s">
        <v>100</v>
      </c>
      <c r="J168" s="85" t="s">
        <v>16</v>
      </c>
      <c r="K168" s="96">
        <v>34.781999999999996</v>
      </c>
      <c r="L168" s="59" t="s">
        <v>33</v>
      </c>
    </row>
    <row r="169" spans="1:12" ht="51" x14ac:dyDescent="0.2">
      <c r="A169" s="122"/>
      <c r="B169" s="123"/>
      <c r="C169" s="121"/>
      <c r="D169" s="124"/>
      <c r="E169" s="121"/>
      <c r="F169" s="121"/>
      <c r="G169" s="121"/>
      <c r="H169" s="121"/>
      <c r="I169" s="95" t="s">
        <v>107</v>
      </c>
      <c r="J169" s="85" t="s">
        <v>16</v>
      </c>
      <c r="K169" s="96">
        <v>151.77600000000001</v>
      </c>
      <c r="L169" s="59" t="s">
        <v>33</v>
      </c>
    </row>
    <row r="170" spans="1:12" ht="25.5" x14ac:dyDescent="0.2">
      <c r="A170" s="122"/>
      <c r="B170" s="123"/>
      <c r="C170" s="121"/>
      <c r="D170" s="124"/>
      <c r="E170" s="121"/>
      <c r="F170" s="121"/>
      <c r="G170" s="121"/>
      <c r="H170" s="121"/>
      <c r="I170" s="95" t="s">
        <v>108</v>
      </c>
      <c r="J170" s="85" t="s">
        <v>83</v>
      </c>
      <c r="K170" s="79">
        <v>13.28</v>
      </c>
      <c r="L170" s="59" t="s">
        <v>33</v>
      </c>
    </row>
    <row r="171" spans="1:12" x14ac:dyDescent="0.2">
      <c r="A171" s="122" t="s">
        <v>164</v>
      </c>
      <c r="B171" s="123" t="s">
        <v>109</v>
      </c>
      <c r="C171" s="121" t="s">
        <v>15</v>
      </c>
      <c r="D171" s="124" t="s">
        <v>246</v>
      </c>
      <c r="E171" s="121"/>
      <c r="F171" s="121"/>
      <c r="G171" s="121"/>
      <c r="H171" s="121"/>
      <c r="I171" s="86" t="s">
        <v>96</v>
      </c>
      <c r="J171" s="87" t="s">
        <v>41</v>
      </c>
      <c r="K171" s="88">
        <v>0.21184</v>
      </c>
      <c r="L171" s="59" t="s">
        <v>33</v>
      </c>
    </row>
    <row r="172" spans="1:12" x14ac:dyDescent="0.2">
      <c r="A172" s="122"/>
      <c r="B172" s="123"/>
      <c r="C172" s="121"/>
      <c r="D172" s="124"/>
      <c r="E172" s="121"/>
      <c r="F172" s="121"/>
      <c r="G172" s="121"/>
      <c r="H172" s="121"/>
      <c r="I172" s="86" t="s">
        <v>97</v>
      </c>
      <c r="J172" s="87" t="s">
        <v>14</v>
      </c>
      <c r="K172" s="89">
        <v>7.9440000000000001E-4</v>
      </c>
      <c r="L172" s="59" t="s">
        <v>33</v>
      </c>
    </row>
    <row r="173" spans="1:12" x14ac:dyDescent="0.2">
      <c r="A173" s="122"/>
      <c r="B173" s="123"/>
      <c r="C173" s="121"/>
      <c r="D173" s="124"/>
      <c r="E173" s="121"/>
      <c r="F173" s="121"/>
      <c r="G173" s="121"/>
      <c r="H173" s="121"/>
      <c r="I173" s="86" t="s">
        <v>98</v>
      </c>
      <c r="J173" s="87" t="s">
        <v>14</v>
      </c>
      <c r="K173" s="89">
        <v>1.7479999999999999E-4</v>
      </c>
      <c r="L173" s="59" t="s">
        <v>33</v>
      </c>
    </row>
    <row r="174" spans="1:12" ht="25.5" x14ac:dyDescent="0.2">
      <c r="A174" s="122"/>
      <c r="B174" s="123"/>
      <c r="C174" s="121"/>
      <c r="D174" s="124"/>
      <c r="E174" s="121"/>
      <c r="F174" s="121"/>
      <c r="G174" s="121"/>
      <c r="H174" s="121"/>
      <c r="I174" s="86" t="s">
        <v>99</v>
      </c>
      <c r="J174" s="87" t="s">
        <v>3</v>
      </c>
      <c r="K174" s="88">
        <v>5.296E-2</v>
      </c>
      <c r="L174" s="59" t="s">
        <v>33</v>
      </c>
    </row>
    <row r="175" spans="1:12" x14ac:dyDescent="0.2">
      <c r="A175" s="122"/>
      <c r="B175" s="123"/>
      <c r="C175" s="121"/>
      <c r="D175" s="124"/>
      <c r="E175" s="121"/>
      <c r="F175" s="121"/>
      <c r="G175" s="121"/>
      <c r="H175" s="121"/>
      <c r="I175" s="86" t="s">
        <v>100</v>
      </c>
      <c r="J175" s="87" t="s">
        <v>16</v>
      </c>
      <c r="K175" s="90">
        <v>0.16086600000000001</v>
      </c>
      <c r="L175" s="59" t="s">
        <v>33</v>
      </c>
    </row>
    <row r="176" spans="1:12" x14ac:dyDescent="0.2">
      <c r="A176" s="122"/>
      <c r="B176" s="123"/>
      <c r="C176" s="121"/>
      <c r="D176" s="124"/>
      <c r="E176" s="121"/>
      <c r="F176" s="121"/>
      <c r="G176" s="121"/>
      <c r="H176" s="121"/>
      <c r="I176" s="86" t="s">
        <v>101</v>
      </c>
      <c r="J176" s="87" t="s">
        <v>14</v>
      </c>
      <c r="K176" s="89">
        <v>4.237E-4</v>
      </c>
      <c r="L176" s="59" t="s">
        <v>33</v>
      </c>
    </row>
    <row r="177" spans="1:12" ht="38.25" x14ac:dyDescent="0.2">
      <c r="A177" s="122"/>
      <c r="B177" s="123"/>
      <c r="C177" s="121"/>
      <c r="D177" s="124"/>
      <c r="E177" s="121"/>
      <c r="F177" s="121"/>
      <c r="G177" s="121"/>
      <c r="H177" s="121"/>
      <c r="I177" s="95" t="s">
        <v>52</v>
      </c>
      <c r="J177" s="85" t="s">
        <v>14</v>
      </c>
      <c r="K177" s="82">
        <v>4.4400000000000004E-3</v>
      </c>
      <c r="L177" s="59" t="s">
        <v>33</v>
      </c>
    </row>
    <row r="178" spans="1:12" ht="76.5" x14ac:dyDescent="0.2">
      <c r="A178" s="105" t="s">
        <v>165</v>
      </c>
      <c r="B178" s="95" t="s">
        <v>242</v>
      </c>
      <c r="C178" s="85" t="s">
        <v>15</v>
      </c>
      <c r="D178" s="96" t="s">
        <v>247</v>
      </c>
      <c r="E178" s="64" t="s">
        <v>32</v>
      </c>
      <c r="F178" s="65" t="s">
        <v>14</v>
      </c>
      <c r="G178" s="57">
        <f>34.2*0.0006</f>
        <v>2.052E-2</v>
      </c>
      <c r="H178" s="57" t="s">
        <v>40</v>
      </c>
      <c r="I178" s="95" t="s">
        <v>123</v>
      </c>
      <c r="J178" s="85" t="s">
        <v>3</v>
      </c>
      <c r="K178" s="96">
        <v>35.225999999999999</v>
      </c>
      <c r="L178" s="59" t="s">
        <v>33</v>
      </c>
    </row>
    <row r="179" spans="1:12" x14ac:dyDescent="0.2">
      <c r="A179" s="122" t="s">
        <v>166</v>
      </c>
      <c r="B179" s="123" t="s">
        <v>117</v>
      </c>
      <c r="C179" s="121" t="s">
        <v>46</v>
      </c>
      <c r="D179" s="124" t="s">
        <v>248</v>
      </c>
      <c r="E179" s="121"/>
      <c r="F179" s="121"/>
      <c r="G179" s="121"/>
      <c r="H179" s="121"/>
      <c r="I179" s="86" t="s">
        <v>210</v>
      </c>
      <c r="J179" s="87" t="s">
        <v>16</v>
      </c>
      <c r="K179" s="88">
        <v>0.25944</v>
      </c>
      <c r="L179" s="59" t="s">
        <v>33</v>
      </c>
    </row>
    <row r="180" spans="1:12" x14ac:dyDescent="0.2">
      <c r="A180" s="122"/>
      <c r="B180" s="123"/>
      <c r="C180" s="121"/>
      <c r="D180" s="124"/>
      <c r="E180" s="121"/>
      <c r="F180" s="121"/>
      <c r="G180" s="121"/>
      <c r="H180" s="121"/>
      <c r="I180" s="95" t="s">
        <v>118</v>
      </c>
      <c r="J180" s="85" t="s">
        <v>119</v>
      </c>
      <c r="K180" s="96">
        <v>3.2429999999999999</v>
      </c>
      <c r="L180" s="59" t="s">
        <v>33</v>
      </c>
    </row>
    <row r="181" spans="1:12" ht="38.25" x14ac:dyDescent="0.2">
      <c r="A181" s="105" t="s">
        <v>167</v>
      </c>
      <c r="B181" s="95" t="s">
        <v>134</v>
      </c>
      <c r="C181" s="85" t="s">
        <v>119</v>
      </c>
      <c r="D181" s="79">
        <v>3.32</v>
      </c>
      <c r="E181" s="95" t="s">
        <v>53</v>
      </c>
      <c r="F181" s="51"/>
      <c r="G181" s="51"/>
      <c r="H181" s="51"/>
      <c r="I181" s="61"/>
      <c r="J181" s="62"/>
      <c r="K181" s="55"/>
      <c r="L181" s="59"/>
    </row>
    <row r="182" spans="1:12" x14ac:dyDescent="0.2">
      <c r="A182" s="107" t="s">
        <v>37</v>
      </c>
      <c r="B182" s="84"/>
      <c r="C182" s="84"/>
      <c r="D182" s="84"/>
      <c r="E182" s="84"/>
      <c r="F182" s="51"/>
      <c r="G182" s="51"/>
      <c r="H182" s="51"/>
      <c r="I182" s="61"/>
      <c r="J182" s="62"/>
      <c r="K182" s="55"/>
      <c r="L182" s="59"/>
    </row>
    <row r="183" spans="1:12" ht="38.25" x14ac:dyDescent="0.2">
      <c r="A183" s="105" t="s">
        <v>168</v>
      </c>
      <c r="B183" s="95" t="s">
        <v>38</v>
      </c>
      <c r="C183" s="85" t="s">
        <v>14</v>
      </c>
      <c r="D183" s="82">
        <f>G163+G178</f>
        <v>5.8464000000000002E-2</v>
      </c>
      <c r="E183" s="95"/>
      <c r="F183" s="51"/>
      <c r="G183" s="51"/>
      <c r="H183" s="51"/>
      <c r="I183" s="61"/>
      <c r="J183" s="62"/>
      <c r="K183" s="55"/>
      <c r="L183" s="59"/>
    </row>
    <row r="184" spans="1:12" ht="89.25" x14ac:dyDescent="0.2">
      <c r="A184" s="105" t="s">
        <v>169</v>
      </c>
      <c r="B184" s="95" t="s">
        <v>39</v>
      </c>
      <c r="C184" s="85" t="s">
        <v>14</v>
      </c>
      <c r="D184" s="82">
        <v>0.61499000000000004</v>
      </c>
      <c r="E184" s="95" t="s">
        <v>53</v>
      </c>
      <c r="F184" s="51"/>
      <c r="G184" s="51"/>
      <c r="H184" s="51"/>
      <c r="I184" s="61"/>
      <c r="J184" s="62"/>
      <c r="K184" s="55"/>
      <c r="L184" s="59"/>
    </row>
    <row r="185" spans="1:12" ht="38.25" x14ac:dyDescent="0.2">
      <c r="A185" s="105" t="s">
        <v>170</v>
      </c>
      <c r="B185" s="95" t="s">
        <v>120</v>
      </c>
      <c r="C185" s="85" t="s">
        <v>121</v>
      </c>
      <c r="D185" s="82">
        <v>0.61499000000000004</v>
      </c>
      <c r="E185" s="95" t="s">
        <v>53</v>
      </c>
      <c r="F185" s="51"/>
      <c r="G185" s="51"/>
      <c r="H185" s="51"/>
      <c r="I185" s="61"/>
      <c r="J185" s="62"/>
      <c r="K185" s="55"/>
      <c r="L185" s="59"/>
    </row>
    <row r="186" spans="1:12" x14ac:dyDescent="0.2">
      <c r="A186" s="107" t="s">
        <v>172</v>
      </c>
      <c r="B186" s="84"/>
      <c r="C186" s="84"/>
      <c r="D186" s="84"/>
      <c r="E186" s="84"/>
      <c r="F186" s="51"/>
      <c r="G186" s="51"/>
      <c r="H186" s="51"/>
      <c r="I186" s="61"/>
      <c r="J186" s="62"/>
      <c r="K186" s="55"/>
      <c r="L186" s="59"/>
    </row>
    <row r="187" spans="1:12" ht="25.5" x14ac:dyDescent="0.2">
      <c r="A187" s="105" t="s">
        <v>171</v>
      </c>
      <c r="B187" s="95" t="s">
        <v>222</v>
      </c>
      <c r="C187" s="85" t="s">
        <v>49</v>
      </c>
      <c r="D187" s="79" t="s">
        <v>198</v>
      </c>
      <c r="E187" s="61" t="s">
        <v>94</v>
      </c>
      <c r="F187" s="57" t="s">
        <v>41</v>
      </c>
      <c r="G187" s="57">
        <v>1</v>
      </c>
      <c r="H187" s="57" t="s">
        <v>40</v>
      </c>
      <c r="I187" s="61"/>
      <c r="J187" s="62"/>
      <c r="K187" s="55"/>
      <c r="L187" s="59"/>
    </row>
    <row r="188" spans="1:12" ht="25.5" x14ac:dyDescent="0.2">
      <c r="A188" s="105" t="s">
        <v>173</v>
      </c>
      <c r="B188" s="95" t="s">
        <v>45</v>
      </c>
      <c r="C188" s="85" t="s">
        <v>46</v>
      </c>
      <c r="D188" s="80" t="s">
        <v>249</v>
      </c>
      <c r="E188" s="64" t="s">
        <v>32</v>
      </c>
      <c r="F188" s="65" t="s">
        <v>14</v>
      </c>
      <c r="G188" s="66">
        <v>1.0351000000000001E-2</v>
      </c>
      <c r="H188" s="57" t="s">
        <v>40</v>
      </c>
      <c r="I188" s="61"/>
      <c r="J188" s="62"/>
      <c r="K188" s="55"/>
      <c r="L188" s="59"/>
    </row>
    <row r="189" spans="1:12" ht="25.5" x14ac:dyDescent="0.2">
      <c r="A189" s="105" t="s">
        <v>174</v>
      </c>
      <c r="B189" s="95" t="s">
        <v>223</v>
      </c>
      <c r="C189" s="85" t="s">
        <v>15</v>
      </c>
      <c r="D189" s="96" t="s">
        <v>250</v>
      </c>
      <c r="E189" s="64" t="s">
        <v>32</v>
      </c>
      <c r="F189" s="65" t="s">
        <v>14</v>
      </c>
      <c r="G189" s="66">
        <f>6.4*0.00837</f>
        <v>5.3568000000000005E-2</v>
      </c>
      <c r="H189" s="57" t="s">
        <v>40</v>
      </c>
      <c r="I189" s="61"/>
      <c r="J189" s="62"/>
      <c r="K189" s="55"/>
      <c r="L189" s="59"/>
    </row>
    <row r="190" spans="1:12" ht="25.5" x14ac:dyDescent="0.2">
      <c r="A190" s="105" t="s">
        <v>175</v>
      </c>
      <c r="B190" s="95" t="s">
        <v>177</v>
      </c>
      <c r="C190" s="85" t="s">
        <v>49</v>
      </c>
      <c r="D190" s="79" t="s">
        <v>198</v>
      </c>
      <c r="E190" s="64" t="s">
        <v>32</v>
      </c>
      <c r="F190" s="65" t="s">
        <v>14</v>
      </c>
      <c r="G190" s="66">
        <v>0.1066</v>
      </c>
      <c r="H190" s="57" t="s">
        <v>40</v>
      </c>
      <c r="I190" s="61"/>
      <c r="J190" s="62"/>
      <c r="K190" s="55"/>
      <c r="L190" s="59"/>
    </row>
    <row r="191" spans="1:12" ht="38.25" x14ac:dyDescent="0.2">
      <c r="A191" s="122" t="s">
        <v>176</v>
      </c>
      <c r="B191" s="144" t="s">
        <v>179</v>
      </c>
      <c r="C191" s="145" t="s">
        <v>15</v>
      </c>
      <c r="D191" s="146" t="s">
        <v>251</v>
      </c>
      <c r="E191" s="146"/>
      <c r="F191" s="146"/>
      <c r="G191" s="146"/>
      <c r="H191" s="146"/>
      <c r="I191" s="86" t="s">
        <v>257</v>
      </c>
      <c r="J191" s="87" t="s">
        <v>95</v>
      </c>
      <c r="K191" s="91">
        <v>1.0206</v>
      </c>
      <c r="L191" s="59" t="s">
        <v>33</v>
      </c>
    </row>
    <row r="192" spans="1:12" ht="51" x14ac:dyDescent="0.2">
      <c r="A192" s="122"/>
      <c r="B192" s="144"/>
      <c r="C192" s="145"/>
      <c r="D192" s="146"/>
      <c r="E192" s="146"/>
      <c r="F192" s="146"/>
      <c r="G192" s="146"/>
      <c r="H192" s="146"/>
      <c r="I192" s="86" t="s">
        <v>258</v>
      </c>
      <c r="J192" s="87" t="s">
        <v>95</v>
      </c>
      <c r="K192" s="91">
        <v>1.8387</v>
      </c>
      <c r="L192" s="59" t="s">
        <v>33</v>
      </c>
    </row>
    <row r="193" spans="1:12" ht="89.25" x14ac:dyDescent="0.2">
      <c r="A193" s="122"/>
      <c r="B193" s="144"/>
      <c r="C193" s="145"/>
      <c r="D193" s="146"/>
      <c r="E193" s="146"/>
      <c r="F193" s="146"/>
      <c r="G193" s="146"/>
      <c r="H193" s="146"/>
      <c r="I193" s="86" t="s">
        <v>259</v>
      </c>
      <c r="J193" s="87" t="s">
        <v>46</v>
      </c>
      <c r="K193" s="90">
        <v>1.4337000000000001E-2</v>
      </c>
      <c r="L193" s="59" t="s">
        <v>33</v>
      </c>
    </row>
    <row r="194" spans="1:12" ht="38.25" x14ac:dyDescent="0.2">
      <c r="A194" s="122"/>
      <c r="B194" s="144"/>
      <c r="C194" s="145"/>
      <c r="D194" s="146"/>
      <c r="E194" s="146"/>
      <c r="F194" s="146"/>
      <c r="G194" s="146"/>
      <c r="H194" s="146"/>
      <c r="I194" s="86" t="s">
        <v>260</v>
      </c>
      <c r="J194" s="87" t="s">
        <v>49</v>
      </c>
      <c r="K194" s="90">
        <v>1.3689E-2</v>
      </c>
      <c r="L194" s="59" t="s">
        <v>33</v>
      </c>
    </row>
    <row r="195" spans="1:12" ht="63.75" x14ac:dyDescent="0.2">
      <c r="A195" s="122"/>
      <c r="B195" s="144"/>
      <c r="C195" s="145"/>
      <c r="D195" s="146"/>
      <c r="E195" s="146"/>
      <c r="F195" s="146"/>
      <c r="G195" s="146"/>
      <c r="H195" s="146"/>
      <c r="I195" s="86" t="s">
        <v>261</v>
      </c>
      <c r="J195" s="87" t="s">
        <v>49</v>
      </c>
      <c r="K195" s="90">
        <v>0.109593</v>
      </c>
      <c r="L195" s="59" t="s">
        <v>33</v>
      </c>
    </row>
    <row r="196" spans="1:12" ht="63.75" x14ac:dyDescent="0.2">
      <c r="A196" s="122"/>
      <c r="B196" s="144"/>
      <c r="C196" s="145"/>
      <c r="D196" s="146"/>
      <c r="E196" s="146"/>
      <c r="F196" s="146"/>
      <c r="G196" s="146"/>
      <c r="H196" s="146"/>
      <c r="I196" s="86" t="s">
        <v>262</v>
      </c>
      <c r="J196" s="87" t="s">
        <v>49</v>
      </c>
      <c r="K196" s="90">
        <v>0.28617300000000001</v>
      </c>
      <c r="L196" s="59" t="s">
        <v>33</v>
      </c>
    </row>
    <row r="197" spans="1:12" ht="63.75" x14ac:dyDescent="0.2">
      <c r="A197" s="122"/>
      <c r="B197" s="144"/>
      <c r="C197" s="145"/>
      <c r="D197" s="146"/>
      <c r="E197" s="146"/>
      <c r="F197" s="146"/>
      <c r="G197" s="146"/>
      <c r="H197" s="146"/>
      <c r="I197" s="86" t="s">
        <v>263</v>
      </c>
      <c r="J197" s="87" t="s">
        <v>95</v>
      </c>
      <c r="K197" s="91">
        <v>0.61560000000000004</v>
      </c>
      <c r="L197" s="59" t="s">
        <v>33</v>
      </c>
    </row>
    <row r="198" spans="1:12" ht="38.25" x14ac:dyDescent="0.2">
      <c r="A198" s="122"/>
      <c r="B198" s="144"/>
      <c r="C198" s="145"/>
      <c r="D198" s="146"/>
      <c r="E198" s="146"/>
      <c r="F198" s="146"/>
      <c r="G198" s="146"/>
      <c r="H198" s="146"/>
      <c r="I198" s="86" t="s">
        <v>264</v>
      </c>
      <c r="J198" s="87" t="s">
        <v>95</v>
      </c>
      <c r="K198" s="91">
        <v>1.6524000000000001</v>
      </c>
      <c r="L198" s="59" t="s">
        <v>33</v>
      </c>
    </row>
    <row r="199" spans="1:12" ht="38.25" x14ac:dyDescent="0.2">
      <c r="A199" s="122"/>
      <c r="B199" s="144"/>
      <c r="C199" s="145"/>
      <c r="D199" s="146"/>
      <c r="E199" s="146"/>
      <c r="F199" s="146"/>
      <c r="G199" s="146"/>
      <c r="H199" s="146"/>
      <c r="I199" s="86" t="s">
        <v>265</v>
      </c>
      <c r="J199" s="87" t="s">
        <v>16</v>
      </c>
      <c r="K199" s="91">
        <v>0.20250000000000001</v>
      </c>
      <c r="L199" s="59" t="s">
        <v>33</v>
      </c>
    </row>
    <row r="200" spans="1:12" ht="63.75" x14ac:dyDescent="0.2">
      <c r="A200" s="122"/>
      <c r="B200" s="144"/>
      <c r="C200" s="145"/>
      <c r="D200" s="146"/>
      <c r="E200" s="146"/>
      <c r="F200" s="146"/>
      <c r="G200" s="146"/>
      <c r="H200" s="146"/>
      <c r="I200" s="86" t="s">
        <v>266</v>
      </c>
      <c r="J200" s="87" t="s">
        <v>16</v>
      </c>
      <c r="K200" s="91">
        <v>1.4499</v>
      </c>
      <c r="L200" s="59" t="s">
        <v>33</v>
      </c>
    </row>
    <row r="201" spans="1:12" ht="51" x14ac:dyDescent="0.2">
      <c r="A201" s="122"/>
      <c r="B201" s="144"/>
      <c r="C201" s="145"/>
      <c r="D201" s="146"/>
      <c r="E201" s="146"/>
      <c r="F201" s="146"/>
      <c r="G201" s="146"/>
      <c r="H201" s="146"/>
      <c r="I201" s="95" t="s">
        <v>180</v>
      </c>
      <c r="J201" s="85" t="s">
        <v>2</v>
      </c>
      <c r="K201" s="80">
        <v>0.83430000000000004</v>
      </c>
      <c r="L201" s="59" t="s">
        <v>33</v>
      </c>
    </row>
    <row r="202" spans="1:12" ht="33.75" customHeight="1" x14ac:dyDescent="0.2">
      <c r="A202" s="122"/>
      <c r="B202" s="144"/>
      <c r="C202" s="145"/>
      <c r="D202" s="146"/>
      <c r="E202" s="146"/>
      <c r="F202" s="146"/>
      <c r="G202" s="146"/>
      <c r="H202" s="146"/>
      <c r="I202" s="95" t="s">
        <v>181</v>
      </c>
      <c r="J202" s="85" t="s">
        <v>3</v>
      </c>
      <c r="K202" s="80">
        <v>3.4100999999999999</v>
      </c>
      <c r="L202" s="59" t="s">
        <v>33</v>
      </c>
    </row>
    <row r="203" spans="1:12" ht="35.25" x14ac:dyDescent="0.2">
      <c r="A203" s="105" t="s">
        <v>178</v>
      </c>
      <c r="B203" s="95" t="s">
        <v>106</v>
      </c>
      <c r="C203" s="85" t="s">
        <v>15</v>
      </c>
      <c r="D203" s="80" t="s">
        <v>252</v>
      </c>
      <c r="E203" s="64" t="s">
        <v>32</v>
      </c>
      <c r="F203" s="65" t="s">
        <v>14</v>
      </c>
      <c r="G203" s="66">
        <v>9.8460000000000006E-3</v>
      </c>
      <c r="H203" s="57" t="s">
        <v>40</v>
      </c>
      <c r="I203" s="95"/>
      <c r="J203" s="85"/>
      <c r="K203" s="80"/>
      <c r="L203" s="59"/>
    </row>
    <row r="204" spans="1:12" x14ac:dyDescent="0.2">
      <c r="A204" s="122" t="s">
        <v>182</v>
      </c>
      <c r="B204" s="123" t="s">
        <v>224</v>
      </c>
      <c r="C204" s="121" t="s">
        <v>15</v>
      </c>
      <c r="D204" s="124" t="s">
        <v>253</v>
      </c>
      <c r="E204" s="121"/>
      <c r="F204" s="121"/>
      <c r="G204" s="121"/>
      <c r="H204" s="121"/>
      <c r="I204" s="86" t="s">
        <v>202</v>
      </c>
      <c r="J204" s="87" t="s">
        <v>3</v>
      </c>
      <c r="K204" s="88">
        <v>0.13452</v>
      </c>
      <c r="L204" s="59" t="s">
        <v>33</v>
      </c>
    </row>
    <row r="205" spans="1:12" x14ac:dyDescent="0.2">
      <c r="A205" s="122"/>
      <c r="B205" s="123"/>
      <c r="C205" s="121"/>
      <c r="D205" s="124"/>
      <c r="E205" s="121"/>
      <c r="F205" s="121"/>
      <c r="G205" s="121"/>
      <c r="H205" s="121"/>
      <c r="I205" s="86" t="s">
        <v>36</v>
      </c>
      <c r="J205" s="87" t="s">
        <v>16</v>
      </c>
      <c r="K205" s="90">
        <v>3.3630000000000001E-3</v>
      </c>
      <c r="L205" s="59" t="s">
        <v>33</v>
      </c>
    </row>
    <row r="206" spans="1:12" ht="25.5" x14ac:dyDescent="0.2">
      <c r="A206" s="122"/>
      <c r="B206" s="123"/>
      <c r="C206" s="121"/>
      <c r="D206" s="124"/>
      <c r="E206" s="121"/>
      <c r="F206" s="121"/>
      <c r="G206" s="121"/>
      <c r="H206" s="121"/>
      <c r="I206" s="86" t="s">
        <v>203</v>
      </c>
      <c r="J206" s="87" t="s">
        <v>16</v>
      </c>
      <c r="K206" s="98">
        <v>3.363</v>
      </c>
      <c r="L206" s="59" t="s">
        <v>33</v>
      </c>
    </row>
    <row r="207" spans="1:12" ht="38.25" x14ac:dyDescent="0.2">
      <c r="A207" s="122"/>
      <c r="B207" s="123"/>
      <c r="C207" s="121"/>
      <c r="D207" s="124"/>
      <c r="E207" s="121"/>
      <c r="F207" s="121"/>
      <c r="G207" s="121"/>
      <c r="H207" s="121"/>
      <c r="I207" s="95" t="s">
        <v>52</v>
      </c>
      <c r="J207" s="85" t="s">
        <v>14</v>
      </c>
      <c r="K207" s="82">
        <f>0.00629+0.00504</f>
        <v>1.133E-2</v>
      </c>
      <c r="L207" s="59" t="s">
        <v>33</v>
      </c>
    </row>
    <row r="208" spans="1:12" x14ac:dyDescent="0.2">
      <c r="A208" s="122"/>
      <c r="B208" s="123"/>
      <c r="C208" s="121"/>
      <c r="D208" s="124"/>
      <c r="E208" s="121"/>
      <c r="F208" s="121"/>
      <c r="G208" s="121"/>
      <c r="H208" s="121"/>
      <c r="I208" s="95" t="s">
        <v>100</v>
      </c>
      <c r="J208" s="85" t="s">
        <v>16</v>
      </c>
      <c r="K208" s="96">
        <v>9.2479999999999993</v>
      </c>
      <c r="L208" s="59" t="s">
        <v>33</v>
      </c>
    </row>
    <row r="209" spans="1:12" ht="51" x14ac:dyDescent="0.2">
      <c r="A209" s="122"/>
      <c r="B209" s="123"/>
      <c r="C209" s="121"/>
      <c r="D209" s="124"/>
      <c r="E209" s="121"/>
      <c r="F209" s="121"/>
      <c r="G209" s="121"/>
      <c r="H209" s="121"/>
      <c r="I209" s="95" t="s">
        <v>107</v>
      </c>
      <c r="J209" s="85" t="s">
        <v>16</v>
      </c>
      <c r="K209" s="96">
        <v>40.356000000000002</v>
      </c>
      <c r="L209" s="59" t="s">
        <v>33</v>
      </c>
    </row>
    <row r="210" spans="1:12" ht="25.5" x14ac:dyDescent="0.2">
      <c r="A210" s="122"/>
      <c r="B210" s="123"/>
      <c r="C210" s="121"/>
      <c r="D210" s="124"/>
      <c r="E210" s="121"/>
      <c r="F210" s="121"/>
      <c r="G210" s="121"/>
      <c r="H210" s="121"/>
      <c r="I210" s="95" t="s">
        <v>108</v>
      </c>
      <c r="J210" s="85" t="s">
        <v>83</v>
      </c>
      <c r="K210" s="96">
        <v>3.5310000000000001</v>
      </c>
      <c r="L210" s="59" t="s">
        <v>33</v>
      </c>
    </row>
    <row r="211" spans="1:12" x14ac:dyDescent="0.2">
      <c r="A211" s="122" t="s">
        <v>183</v>
      </c>
      <c r="B211" s="123" t="s">
        <v>109</v>
      </c>
      <c r="C211" s="121" t="s">
        <v>15</v>
      </c>
      <c r="D211" s="124" t="s">
        <v>254</v>
      </c>
      <c r="E211" s="121"/>
      <c r="F211" s="121"/>
      <c r="G211" s="121"/>
      <c r="H211" s="121"/>
      <c r="I211" s="86" t="s">
        <v>96</v>
      </c>
      <c r="J211" s="87" t="s">
        <v>41</v>
      </c>
      <c r="K211" s="91">
        <v>0.1472</v>
      </c>
      <c r="L211" s="59" t="s">
        <v>33</v>
      </c>
    </row>
    <row r="212" spans="1:12" x14ac:dyDescent="0.2">
      <c r="A212" s="122"/>
      <c r="B212" s="123"/>
      <c r="C212" s="121"/>
      <c r="D212" s="124"/>
      <c r="E212" s="121"/>
      <c r="F212" s="121"/>
      <c r="G212" s="121"/>
      <c r="H212" s="121"/>
      <c r="I212" s="86" t="s">
        <v>97</v>
      </c>
      <c r="J212" s="87" t="s">
        <v>14</v>
      </c>
      <c r="K212" s="90">
        <v>5.5199999999999997E-4</v>
      </c>
      <c r="L212" s="59" t="s">
        <v>33</v>
      </c>
    </row>
    <row r="213" spans="1:12" x14ac:dyDescent="0.2">
      <c r="A213" s="122"/>
      <c r="B213" s="123"/>
      <c r="C213" s="121"/>
      <c r="D213" s="124"/>
      <c r="E213" s="121"/>
      <c r="F213" s="121"/>
      <c r="G213" s="121"/>
      <c r="H213" s="121"/>
      <c r="I213" s="86" t="s">
        <v>98</v>
      </c>
      <c r="J213" s="87" t="s">
        <v>14</v>
      </c>
      <c r="K213" s="89">
        <v>1.214E-4</v>
      </c>
      <c r="L213" s="59" t="s">
        <v>33</v>
      </c>
    </row>
    <row r="214" spans="1:12" ht="25.5" x14ac:dyDescent="0.2">
      <c r="A214" s="122"/>
      <c r="B214" s="123"/>
      <c r="C214" s="121"/>
      <c r="D214" s="124"/>
      <c r="E214" s="121"/>
      <c r="F214" s="121"/>
      <c r="G214" s="121"/>
      <c r="H214" s="121"/>
      <c r="I214" s="86" t="s">
        <v>99</v>
      </c>
      <c r="J214" s="87" t="s">
        <v>3</v>
      </c>
      <c r="K214" s="91">
        <v>3.6799999999999999E-2</v>
      </c>
      <c r="L214" s="59" t="s">
        <v>33</v>
      </c>
    </row>
    <row r="215" spans="1:12" x14ac:dyDescent="0.2">
      <c r="A215" s="122"/>
      <c r="B215" s="123"/>
      <c r="C215" s="121"/>
      <c r="D215" s="124"/>
      <c r="E215" s="121"/>
      <c r="F215" s="121"/>
      <c r="G215" s="121"/>
      <c r="H215" s="121"/>
      <c r="I215" s="86" t="s">
        <v>100</v>
      </c>
      <c r="J215" s="87" t="s">
        <v>16</v>
      </c>
      <c r="K215" s="88">
        <v>0.11178</v>
      </c>
      <c r="L215" s="59" t="s">
        <v>33</v>
      </c>
    </row>
    <row r="216" spans="1:12" x14ac:dyDescent="0.2">
      <c r="A216" s="122"/>
      <c r="B216" s="123"/>
      <c r="C216" s="121"/>
      <c r="D216" s="124"/>
      <c r="E216" s="121"/>
      <c r="F216" s="121"/>
      <c r="G216" s="121"/>
      <c r="H216" s="121"/>
      <c r="I216" s="86" t="s">
        <v>101</v>
      </c>
      <c r="J216" s="87" t="s">
        <v>14</v>
      </c>
      <c r="K216" s="89">
        <v>2.944E-4</v>
      </c>
      <c r="L216" s="59" t="s">
        <v>33</v>
      </c>
    </row>
    <row r="217" spans="1:12" ht="48.75" customHeight="1" x14ac:dyDescent="0.2">
      <c r="A217" s="122"/>
      <c r="B217" s="123"/>
      <c r="C217" s="121"/>
      <c r="D217" s="124"/>
      <c r="E217" s="121"/>
      <c r="F217" s="121"/>
      <c r="G217" s="121"/>
      <c r="H217" s="121"/>
      <c r="I217" s="95" t="s">
        <v>52</v>
      </c>
      <c r="J217" s="85" t="s">
        <v>14</v>
      </c>
      <c r="K217" s="82">
        <v>3.0799999999999998E-3</v>
      </c>
      <c r="L217" s="59" t="s">
        <v>33</v>
      </c>
    </row>
    <row r="218" spans="1:12" ht="35.25" customHeight="1" x14ac:dyDescent="0.2">
      <c r="A218" s="122" t="s">
        <v>184</v>
      </c>
      <c r="B218" s="123" t="s">
        <v>105</v>
      </c>
      <c r="C218" s="121" t="s">
        <v>15</v>
      </c>
      <c r="D218" s="124">
        <v>6.4000000000000001E-2</v>
      </c>
      <c r="E218" s="121" t="s">
        <v>53</v>
      </c>
      <c r="F218" s="121"/>
      <c r="G218" s="121"/>
      <c r="H218" s="121"/>
      <c r="I218" s="86" t="s">
        <v>206</v>
      </c>
      <c r="J218" s="87" t="s">
        <v>83</v>
      </c>
      <c r="K218" s="98">
        <v>0.67200000000000004</v>
      </c>
      <c r="L218" s="59" t="s">
        <v>33</v>
      </c>
    </row>
    <row r="219" spans="1:12" ht="84" customHeight="1" x14ac:dyDescent="0.2">
      <c r="A219" s="122" t="s">
        <v>186</v>
      </c>
      <c r="B219" s="123"/>
      <c r="C219" s="121"/>
      <c r="D219" s="124"/>
      <c r="E219" s="121" t="s">
        <v>53</v>
      </c>
      <c r="F219" s="121"/>
      <c r="G219" s="121"/>
      <c r="H219" s="121"/>
      <c r="I219" s="95" t="s">
        <v>110</v>
      </c>
      <c r="J219" s="85" t="s">
        <v>3</v>
      </c>
      <c r="K219" s="79">
        <v>6.56</v>
      </c>
      <c r="L219" s="59" t="s">
        <v>33</v>
      </c>
    </row>
    <row r="220" spans="1:12" ht="38.25" customHeight="1" x14ac:dyDescent="0.2">
      <c r="A220" s="122" t="s">
        <v>185</v>
      </c>
      <c r="B220" s="123" t="s">
        <v>111</v>
      </c>
      <c r="C220" s="121" t="s">
        <v>46</v>
      </c>
      <c r="D220" s="124">
        <v>9.4100000000000003E-2</v>
      </c>
      <c r="E220" s="121" t="s">
        <v>53</v>
      </c>
      <c r="F220" s="121"/>
      <c r="G220" s="121"/>
      <c r="H220" s="121"/>
      <c r="I220" s="86" t="s">
        <v>207</v>
      </c>
      <c r="J220" s="87" t="s">
        <v>81</v>
      </c>
      <c r="K220" s="89">
        <v>2.4748300000000001E-2</v>
      </c>
      <c r="L220" s="59" t="s">
        <v>33</v>
      </c>
    </row>
    <row r="221" spans="1:12" ht="63.75" x14ac:dyDescent="0.2">
      <c r="A221" s="122"/>
      <c r="B221" s="123"/>
      <c r="C221" s="121"/>
      <c r="D221" s="124"/>
      <c r="E221" s="121"/>
      <c r="F221" s="121"/>
      <c r="G221" s="121"/>
      <c r="H221" s="121"/>
      <c r="I221" s="86" t="s">
        <v>208</v>
      </c>
      <c r="J221" s="87" t="s">
        <v>49</v>
      </c>
      <c r="K221" s="90">
        <v>0.24748300000000001</v>
      </c>
      <c r="L221" s="59" t="s">
        <v>33</v>
      </c>
    </row>
    <row r="222" spans="1:12" ht="25.5" x14ac:dyDescent="0.2">
      <c r="A222" s="122" t="s">
        <v>188</v>
      </c>
      <c r="B222" s="123"/>
      <c r="C222" s="121"/>
      <c r="D222" s="124"/>
      <c r="E222" s="121" t="s">
        <v>53</v>
      </c>
      <c r="F222" s="121"/>
      <c r="G222" s="121"/>
      <c r="H222" s="121"/>
      <c r="I222" s="95" t="s">
        <v>112</v>
      </c>
      <c r="J222" s="85" t="s">
        <v>95</v>
      </c>
      <c r="K222" s="80">
        <v>9.5040999999999993</v>
      </c>
      <c r="L222" s="59" t="s">
        <v>33</v>
      </c>
    </row>
    <row r="223" spans="1:12" ht="25.5" x14ac:dyDescent="0.2">
      <c r="A223" s="122" t="s">
        <v>189</v>
      </c>
      <c r="B223" s="123"/>
      <c r="C223" s="121"/>
      <c r="D223" s="124"/>
      <c r="E223" s="121"/>
      <c r="F223" s="121"/>
      <c r="G223" s="121"/>
      <c r="H223" s="121"/>
      <c r="I223" s="95" t="s">
        <v>113</v>
      </c>
      <c r="J223" s="85" t="s">
        <v>49</v>
      </c>
      <c r="K223" s="79">
        <v>0.02</v>
      </c>
      <c r="L223" s="59" t="s">
        <v>33</v>
      </c>
    </row>
    <row r="224" spans="1:12" ht="25.5" x14ac:dyDescent="0.2">
      <c r="A224" s="122" t="s">
        <v>190</v>
      </c>
      <c r="B224" s="123"/>
      <c r="C224" s="121"/>
      <c r="D224" s="124"/>
      <c r="E224" s="121"/>
      <c r="F224" s="121"/>
      <c r="G224" s="121"/>
      <c r="H224" s="121"/>
      <c r="I224" s="95" t="s">
        <v>114</v>
      </c>
      <c r="J224" s="85" t="s">
        <v>49</v>
      </c>
      <c r="K224" s="79">
        <v>0.06</v>
      </c>
      <c r="L224" s="59" t="s">
        <v>33</v>
      </c>
    </row>
    <row r="225" spans="1:14" ht="25.5" x14ac:dyDescent="0.2">
      <c r="A225" s="122" t="s">
        <v>191</v>
      </c>
      <c r="B225" s="123"/>
      <c r="C225" s="121"/>
      <c r="D225" s="124"/>
      <c r="E225" s="121"/>
      <c r="F225" s="121"/>
      <c r="G225" s="121"/>
      <c r="H225" s="121"/>
      <c r="I225" s="95" t="s">
        <v>115</v>
      </c>
      <c r="J225" s="85" t="s">
        <v>49</v>
      </c>
      <c r="K225" s="79">
        <v>0.06</v>
      </c>
      <c r="L225" s="59" t="s">
        <v>33</v>
      </c>
    </row>
    <row r="226" spans="1:14" ht="39" customHeight="1" x14ac:dyDescent="0.2">
      <c r="A226" s="105" t="s">
        <v>187</v>
      </c>
      <c r="B226" s="95" t="s">
        <v>48</v>
      </c>
      <c r="C226" s="85" t="s">
        <v>49</v>
      </c>
      <c r="D226" s="79">
        <v>0.01</v>
      </c>
      <c r="E226" s="95" t="s">
        <v>53</v>
      </c>
      <c r="F226" s="51"/>
      <c r="G226" s="51"/>
      <c r="H226" s="51"/>
      <c r="I226" s="95" t="s">
        <v>116</v>
      </c>
      <c r="J226" s="85" t="s">
        <v>41</v>
      </c>
      <c r="K226" s="83">
        <v>1</v>
      </c>
      <c r="L226" s="59" t="s">
        <v>33</v>
      </c>
    </row>
    <row r="227" spans="1:14" ht="20.25" customHeight="1" x14ac:dyDescent="0.2">
      <c r="A227" s="122" t="s">
        <v>192</v>
      </c>
      <c r="B227" s="123" t="s">
        <v>117</v>
      </c>
      <c r="C227" s="121" t="s">
        <v>46</v>
      </c>
      <c r="D227" s="124" t="s">
        <v>255</v>
      </c>
      <c r="E227" s="121"/>
      <c r="F227" s="121"/>
      <c r="G227" s="121"/>
      <c r="H227" s="121"/>
      <c r="I227" s="86" t="s">
        <v>210</v>
      </c>
      <c r="J227" s="87" t="s">
        <v>16</v>
      </c>
      <c r="K227" s="91">
        <v>9.1600000000000001E-2</v>
      </c>
      <c r="L227" s="59" t="s">
        <v>33</v>
      </c>
    </row>
    <row r="228" spans="1:14" ht="27.75" customHeight="1" x14ac:dyDescent="0.2">
      <c r="A228" s="122" t="s">
        <v>194</v>
      </c>
      <c r="B228" s="123"/>
      <c r="C228" s="121"/>
      <c r="D228" s="124"/>
      <c r="E228" s="121"/>
      <c r="F228" s="121"/>
      <c r="G228" s="121"/>
      <c r="H228" s="121"/>
      <c r="I228" s="95" t="s">
        <v>118</v>
      </c>
      <c r="J228" s="85" t="s">
        <v>119</v>
      </c>
      <c r="K228" s="96">
        <v>1.145</v>
      </c>
      <c r="L228" s="59" t="s">
        <v>33</v>
      </c>
    </row>
    <row r="229" spans="1:14" ht="76.5" x14ac:dyDescent="0.2">
      <c r="A229" s="105" t="s">
        <v>193</v>
      </c>
      <c r="B229" s="95" t="s">
        <v>242</v>
      </c>
      <c r="C229" s="85" t="s">
        <v>15</v>
      </c>
      <c r="D229" s="80" t="s">
        <v>256</v>
      </c>
      <c r="E229" s="64" t="s">
        <v>32</v>
      </c>
      <c r="F229" s="65" t="s">
        <v>14</v>
      </c>
      <c r="G229" s="57">
        <f>1.08*0.0006</f>
        <v>6.4800000000000003E-4</v>
      </c>
      <c r="H229" s="57" t="s">
        <v>40</v>
      </c>
      <c r="I229" s="95" t="s">
        <v>123</v>
      </c>
      <c r="J229" s="85" t="s">
        <v>3</v>
      </c>
      <c r="K229" s="80">
        <v>1.1124000000000001</v>
      </c>
      <c r="L229" s="59" t="s">
        <v>33</v>
      </c>
    </row>
    <row r="230" spans="1:14" ht="16.5" customHeight="1" x14ac:dyDescent="0.2">
      <c r="A230" s="107" t="s">
        <v>37</v>
      </c>
      <c r="B230" s="84"/>
      <c r="C230" s="84"/>
      <c r="D230" s="84"/>
      <c r="E230" s="84"/>
      <c r="F230" s="51"/>
      <c r="G230" s="51"/>
      <c r="H230" s="51"/>
      <c r="I230" s="61"/>
      <c r="J230" s="62"/>
      <c r="K230" s="55"/>
      <c r="L230" s="59"/>
    </row>
    <row r="231" spans="1:14" ht="38.25" x14ac:dyDescent="0.2">
      <c r="A231" s="105" t="s">
        <v>195</v>
      </c>
      <c r="B231" s="95" t="s">
        <v>38</v>
      </c>
      <c r="C231" s="85" t="s">
        <v>14</v>
      </c>
      <c r="D231" s="82">
        <f>G229+G203+G190+G189+G188</f>
        <v>0.18101300000000001</v>
      </c>
      <c r="E231" s="95"/>
      <c r="F231" s="51"/>
      <c r="G231" s="51"/>
      <c r="H231" s="51"/>
      <c r="I231" s="61"/>
      <c r="J231" s="62"/>
      <c r="K231" s="55"/>
      <c r="L231" s="59"/>
      <c r="N231" s="119">
        <f>D231+D183+D158+D122+D86+D48</f>
        <v>1.1723942000000001</v>
      </c>
    </row>
    <row r="232" spans="1:14" ht="89.25" x14ac:dyDescent="0.2">
      <c r="A232" s="105" t="s">
        <v>196</v>
      </c>
      <c r="B232" s="95" t="s">
        <v>39</v>
      </c>
      <c r="C232" s="85" t="s">
        <v>14</v>
      </c>
      <c r="D232" s="82">
        <f>D231</f>
        <v>0.18101300000000001</v>
      </c>
      <c r="E232" s="95" t="s">
        <v>53</v>
      </c>
      <c r="F232" s="51"/>
      <c r="G232" s="51"/>
      <c r="H232" s="51"/>
      <c r="I232" s="61"/>
      <c r="J232" s="62"/>
      <c r="K232" s="55"/>
      <c r="L232" s="59"/>
    </row>
    <row r="233" spans="1:14" ht="39" thickBot="1" x14ac:dyDescent="0.25">
      <c r="A233" s="108" t="s">
        <v>197</v>
      </c>
      <c r="B233" s="109" t="s">
        <v>120</v>
      </c>
      <c r="C233" s="110" t="s">
        <v>121</v>
      </c>
      <c r="D233" s="111">
        <f>D232</f>
        <v>0.18101300000000001</v>
      </c>
      <c r="E233" s="109" t="s">
        <v>53</v>
      </c>
      <c r="F233" s="112"/>
      <c r="G233" s="112"/>
      <c r="H233" s="112"/>
      <c r="I233" s="113"/>
      <c r="J233" s="114"/>
      <c r="K233" s="115"/>
      <c r="L233" s="60"/>
    </row>
    <row r="234" spans="1:14" ht="21.75" customHeight="1" x14ac:dyDescent="0.2">
      <c r="A234" s="127"/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</row>
    <row r="235" spans="1:14" x14ac:dyDescent="0.2">
      <c r="E235" s="119">
        <f>D50+D88+D124+D160+D185+D233</f>
        <v>1.7289202000000001</v>
      </c>
    </row>
    <row r="236" spans="1:14" ht="19.5" customHeight="1" x14ac:dyDescent="0.25">
      <c r="A236" s="47" t="s">
        <v>23</v>
      </c>
      <c r="B236" s="47"/>
      <c r="C236" s="47"/>
      <c r="D236" s="47" t="s">
        <v>24</v>
      </c>
      <c r="E236" s="48"/>
      <c r="F236" s="126" t="s">
        <v>27</v>
      </c>
      <c r="G236" s="126"/>
      <c r="H236" s="126"/>
      <c r="I236" s="126"/>
      <c r="J236" s="126"/>
      <c r="K236" s="126"/>
      <c r="L236" s="126"/>
      <c r="M236" s="41"/>
    </row>
    <row r="237" spans="1:14" ht="30" customHeight="1" x14ac:dyDescent="0.25">
      <c r="A237" s="47" t="s">
        <v>42</v>
      </c>
      <c r="B237" s="47"/>
      <c r="C237" s="47"/>
      <c r="D237" s="47" t="s">
        <v>43</v>
      </c>
      <c r="E237" s="49"/>
      <c r="F237" s="125" t="s">
        <v>30</v>
      </c>
      <c r="G237" s="125"/>
      <c r="H237" s="125"/>
      <c r="I237" s="125"/>
      <c r="J237" s="42"/>
      <c r="K237" s="47" t="s">
        <v>31</v>
      </c>
      <c r="L237" s="47"/>
      <c r="M237" s="41"/>
    </row>
    <row r="238" spans="1:14" ht="31.5" customHeight="1" x14ac:dyDescent="0.25">
      <c r="A238" s="47" t="s">
        <v>28</v>
      </c>
      <c r="B238" s="47"/>
      <c r="C238" s="47"/>
      <c r="D238" s="50" t="s">
        <v>29</v>
      </c>
      <c r="E238" s="5"/>
      <c r="F238" s="125"/>
      <c r="G238" s="125"/>
      <c r="H238" s="125"/>
      <c r="I238" s="125"/>
      <c r="K238" s="42"/>
    </row>
  </sheetData>
  <autoFilter ref="A16:M16"/>
  <mergeCells count="248"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A218:A219"/>
    <mergeCell ref="B218:B219"/>
    <mergeCell ref="C218:C219"/>
    <mergeCell ref="D218:D219"/>
    <mergeCell ref="E218:E219"/>
    <mergeCell ref="F218:F219"/>
    <mergeCell ref="G218:G219"/>
    <mergeCell ref="H218:H219"/>
    <mergeCell ref="A220:A225"/>
    <mergeCell ref="B220:B225"/>
    <mergeCell ref="C220:C225"/>
    <mergeCell ref="D220:D225"/>
    <mergeCell ref="E220:E225"/>
    <mergeCell ref="F220:F225"/>
    <mergeCell ref="G220:G225"/>
    <mergeCell ref="H220:H225"/>
    <mergeCell ref="A204:A210"/>
    <mergeCell ref="B204:B210"/>
    <mergeCell ref="C204:C210"/>
    <mergeCell ref="D204:D210"/>
    <mergeCell ref="E204:E210"/>
    <mergeCell ref="F204:F210"/>
    <mergeCell ref="G204:G210"/>
    <mergeCell ref="H204:H210"/>
    <mergeCell ref="A211:A217"/>
    <mergeCell ref="B211:B217"/>
    <mergeCell ref="C211:C217"/>
    <mergeCell ref="D211:D217"/>
    <mergeCell ref="E211:E217"/>
    <mergeCell ref="F211:F217"/>
    <mergeCell ref="G211:G217"/>
    <mergeCell ref="H211:H217"/>
    <mergeCell ref="A179:A180"/>
    <mergeCell ref="B179:B180"/>
    <mergeCell ref="C179:C180"/>
    <mergeCell ref="D179:D180"/>
    <mergeCell ref="E179:E180"/>
    <mergeCell ref="F179:F180"/>
    <mergeCell ref="G179:G180"/>
    <mergeCell ref="H179:H180"/>
    <mergeCell ref="A191:A202"/>
    <mergeCell ref="B191:B202"/>
    <mergeCell ref="C191:C202"/>
    <mergeCell ref="D191:D202"/>
    <mergeCell ref="E191:E202"/>
    <mergeCell ref="F191:F202"/>
    <mergeCell ref="G191:G202"/>
    <mergeCell ref="H191:H202"/>
    <mergeCell ref="A164:A170"/>
    <mergeCell ref="B164:B170"/>
    <mergeCell ref="C164:C170"/>
    <mergeCell ref="D164:D170"/>
    <mergeCell ref="E164:E170"/>
    <mergeCell ref="F164:F170"/>
    <mergeCell ref="G164:G170"/>
    <mergeCell ref="H164:H170"/>
    <mergeCell ref="A171:A177"/>
    <mergeCell ref="B171:B177"/>
    <mergeCell ref="C171:C177"/>
    <mergeCell ref="D171:D177"/>
    <mergeCell ref="E171:E177"/>
    <mergeCell ref="F171:F177"/>
    <mergeCell ref="G171:G177"/>
    <mergeCell ref="H171:H177"/>
    <mergeCell ref="A147:A152"/>
    <mergeCell ref="B147:B152"/>
    <mergeCell ref="C147:C152"/>
    <mergeCell ref="D147:D152"/>
    <mergeCell ref="E147:E152"/>
    <mergeCell ref="F147:F152"/>
    <mergeCell ref="G147:G152"/>
    <mergeCell ref="H147:H152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A138:A144"/>
    <mergeCell ref="B138:B144"/>
    <mergeCell ref="C138:C144"/>
    <mergeCell ref="D138:D144"/>
    <mergeCell ref="E138:E144"/>
    <mergeCell ref="F138:F144"/>
    <mergeCell ref="G138:G144"/>
    <mergeCell ref="H138:H144"/>
    <mergeCell ref="A145:A146"/>
    <mergeCell ref="B145:B146"/>
    <mergeCell ref="C145:C146"/>
    <mergeCell ref="D145:D146"/>
    <mergeCell ref="E145:E146"/>
    <mergeCell ref="F145:F146"/>
    <mergeCell ref="G145:G146"/>
    <mergeCell ref="H145:H146"/>
    <mergeCell ref="A14:A15"/>
    <mergeCell ref="B14:B15"/>
    <mergeCell ref="C14:D14"/>
    <mergeCell ref="E14:H14"/>
    <mergeCell ref="A12:L12"/>
    <mergeCell ref="A60:A66"/>
    <mergeCell ref="B60:B66"/>
    <mergeCell ref="C60:C66"/>
    <mergeCell ref="D60:D66"/>
    <mergeCell ref="E60:E66"/>
    <mergeCell ref="F60:F66"/>
    <mergeCell ref="G60:G66"/>
    <mergeCell ref="H60:H66"/>
    <mergeCell ref="G22:G28"/>
    <mergeCell ref="H22:H28"/>
    <mergeCell ref="F29:F35"/>
    <mergeCell ref="G29:G35"/>
    <mergeCell ref="H29:H35"/>
    <mergeCell ref="F22:F28"/>
    <mergeCell ref="F36:F37"/>
    <mergeCell ref="A29:A35"/>
    <mergeCell ref="B29:B35"/>
    <mergeCell ref="C29:C35"/>
    <mergeCell ref="D29:D35"/>
    <mergeCell ref="A3:C3"/>
    <mergeCell ref="I3:L3"/>
    <mergeCell ref="A7:L7"/>
    <mergeCell ref="A9:L9"/>
    <mergeCell ref="A10:L10"/>
    <mergeCell ref="I4:J4"/>
    <mergeCell ref="A67:A73"/>
    <mergeCell ref="B67:B73"/>
    <mergeCell ref="C67:C73"/>
    <mergeCell ref="D67:D73"/>
    <mergeCell ref="E67:E73"/>
    <mergeCell ref="F67:F73"/>
    <mergeCell ref="G67:G73"/>
    <mergeCell ref="H67:H73"/>
    <mergeCell ref="F45:F46"/>
    <mergeCell ref="G45:G46"/>
    <mergeCell ref="H45:H46"/>
    <mergeCell ref="A45:A46"/>
    <mergeCell ref="B45:B46"/>
    <mergeCell ref="C45:C46"/>
    <mergeCell ref="D45:D46"/>
    <mergeCell ref="E45:E46"/>
    <mergeCell ref="A11:L11"/>
    <mergeCell ref="I14:L14"/>
    <mergeCell ref="F237:I238"/>
    <mergeCell ref="F236:L236"/>
    <mergeCell ref="A234:L234"/>
    <mergeCell ref="A74:A75"/>
    <mergeCell ref="B74:B75"/>
    <mergeCell ref="C74:C75"/>
    <mergeCell ref="D74:D75"/>
    <mergeCell ref="E74:E75"/>
    <mergeCell ref="F74:F75"/>
    <mergeCell ref="G74:G75"/>
    <mergeCell ref="H74:H75"/>
    <mergeCell ref="A76:A81"/>
    <mergeCell ref="B76:B81"/>
    <mergeCell ref="C76:C81"/>
    <mergeCell ref="D76:D81"/>
    <mergeCell ref="E76:E81"/>
    <mergeCell ref="F76:F81"/>
    <mergeCell ref="G76:G81"/>
    <mergeCell ref="H76:H81"/>
    <mergeCell ref="A83:A84"/>
    <mergeCell ref="B83:B84"/>
    <mergeCell ref="C83:C84"/>
    <mergeCell ref="D83:D84"/>
    <mergeCell ref="E83:E84"/>
    <mergeCell ref="H36:H37"/>
    <mergeCell ref="H102:H108"/>
    <mergeCell ref="A38:A43"/>
    <mergeCell ref="B38:B43"/>
    <mergeCell ref="C38:C43"/>
    <mergeCell ref="D38:D43"/>
    <mergeCell ref="A95:A101"/>
    <mergeCell ref="B95:B101"/>
    <mergeCell ref="C95:C101"/>
    <mergeCell ref="D95:D101"/>
    <mergeCell ref="E95:E101"/>
    <mergeCell ref="F95:F101"/>
    <mergeCell ref="G95:G101"/>
    <mergeCell ref="H95:H101"/>
    <mergeCell ref="F83:F84"/>
    <mergeCell ref="E38:E43"/>
    <mergeCell ref="F38:F43"/>
    <mergeCell ref="G38:G43"/>
    <mergeCell ref="H38:H43"/>
    <mergeCell ref="G83:G84"/>
    <mergeCell ref="H83:H84"/>
    <mergeCell ref="D36:D37"/>
    <mergeCell ref="E36:E37"/>
    <mergeCell ref="A102:A108"/>
    <mergeCell ref="B102:B108"/>
    <mergeCell ref="C102:C108"/>
    <mergeCell ref="D102:D108"/>
    <mergeCell ref="E102:E108"/>
    <mergeCell ref="F102:F108"/>
    <mergeCell ref="G102:G108"/>
    <mergeCell ref="A22:A28"/>
    <mergeCell ref="B22:B28"/>
    <mergeCell ref="C22:C28"/>
    <mergeCell ref="D22:D28"/>
    <mergeCell ref="E22:E28"/>
    <mergeCell ref="A36:A37"/>
    <mergeCell ref="B36:B37"/>
    <mergeCell ref="C36:C37"/>
    <mergeCell ref="E29:E35"/>
    <mergeCell ref="G36:G37"/>
    <mergeCell ref="G109:G110"/>
    <mergeCell ref="H109:H110"/>
    <mergeCell ref="A111:A116"/>
    <mergeCell ref="B111:B116"/>
    <mergeCell ref="C111:C116"/>
    <mergeCell ref="D111:D116"/>
    <mergeCell ref="E111:E116"/>
    <mergeCell ref="F111:F116"/>
    <mergeCell ref="G111:G116"/>
    <mergeCell ref="H111:H116"/>
    <mergeCell ref="A109:A110"/>
    <mergeCell ref="B109:B110"/>
    <mergeCell ref="C109:C110"/>
    <mergeCell ref="D109:D110"/>
    <mergeCell ref="E109:E110"/>
    <mergeCell ref="F109:F110"/>
    <mergeCell ref="F118:F119"/>
    <mergeCell ref="G118:G119"/>
    <mergeCell ref="H118:H119"/>
    <mergeCell ref="A131:A137"/>
    <mergeCell ref="B131:B137"/>
    <mergeCell ref="C131:C137"/>
    <mergeCell ref="D131:D137"/>
    <mergeCell ref="E131:E137"/>
    <mergeCell ref="F131:F137"/>
    <mergeCell ref="G131:G137"/>
    <mergeCell ref="H131:H137"/>
    <mergeCell ref="A118:A119"/>
    <mergeCell ref="B118:B119"/>
    <mergeCell ref="C118:C119"/>
    <mergeCell ref="D118:D119"/>
    <mergeCell ref="E118:E119"/>
  </mergeCells>
  <pageMargins left="0.23" right="0.23" top="0.39370078740157483" bottom="0.41" header="0.31496062992125984" footer="0.19685039370078741"/>
  <pageSetup paperSize="9" scale="84" fitToHeight="1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2024-06-20T03:08:57Z</cp:lastPrinted>
  <dcterms:created xsi:type="dcterms:W3CDTF">2002-02-11T05:58:42Z</dcterms:created>
  <dcterms:modified xsi:type="dcterms:W3CDTF">2024-07-04T02:42:29Z</dcterms:modified>
</cp:coreProperties>
</file>