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4\Закупки 2024\ЦК  АП (№128 ПЗ 2024) Здание главного входа. Ремонт СБП\"/>
    </mc:Choice>
  </mc:AlternateContent>
  <bookViews>
    <workbookView xWindow="-120" yWindow="-120" windowWidth="29040" windowHeight="15840" firstSheet="1" activeTab="1"/>
  </bookViews>
  <sheets>
    <sheet name="РДЦ" sheetId="6" state="hidden" r:id="rId1"/>
    <sheet name="план" sheetId="5" r:id="rId2"/>
    <sheet name="ТЗ (вр.кр)" sheetId="4" state="hidden" r:id="rId3"/>
    <sheet name="КРЦ -вр.кр.." sheetId="3" state="hidden" r:id="rId4"/>
    <sheet name="Ресурсная смета" sheetId="2" state="hidden" r:id="rId5"/>
    <sheet name="ВОР №1" sheetId="1" state="hidden" r:id="rId6"/>
  </sheets>
  <definedNames>
    <definedName name="Constr" localSheetId="5">'ВОР №1'!$A$8</definedName>
    <definedName name="Constr" localSheetId="4">'Ресурсная смета'!$A$7</definedName>
    <definedName name="FOT" localSheetId="5">'ВОР №1'!#REF!</definedName>
    <definedName name="FOT" localSheetId="4">'Ресурсная смета'!#REF!</definedName>
    <definedName name="Ind" localSheetId="5">'ВОР №1'!$D$10</definedName>
    <definedName name="Ind" localSheetId="4">'Ресурсная смета'!$F$9</definedName>
    <definedName name="Obj" localSheetId="5">'ВОР №1'!$B$13</definedName>
    <definedName name="Obj" localSheetId="4">'Ресурсная смета'!$C$12</definedName>
    <definedName name="Obosn" localSheetId="5">'ВОР №1'!$B$16</definedName>
    <definedName name="Obosn" localSheetId="4">'Ресурсная смета'!$C$15</definedName>
    <definedName name="SmPr" localSheetId="5">'ВОР №1'!$B$17</definedName>
    <definedName name="SmPr" localSheetId="4">'Ресурсная смета'!$C$16</definedName>
    <definedName name="_xlnm.Print_Titles" localSheetId="5">'ВОР №1'!#REF!</definedName>
    <definedName name="_xlnm.Print_Titles" localSheetId="4">'Ресурсная смета'!$23:$23</definedName>
    <definedName name="_xlnm.Print_Area" localSheetId="5">'ВОР №1'!$A$1:$L$84</definedName>
    <definedName name="_xlnm.Print_Area" localSheetId="3">'КРЦ -вр.кр..'!$A$1:$H$34</definedName>
    <definedName name="_xlnm.Print_Area" localSheetId="1">план!$A$1:$J$40</definedName>
    <definedName name="_xlnm.Print_Area" localSheetId="0">РДЦ!$A$1:$G$25</definedName>
    <definedName name="_xlnm.Print_Area" localSheetId="2">'ТЗ (вр.кр)'!$A$1:$K$25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6" l="1"/>
  <c r="E17" i="6" s="1"/>
  <c r="D16" i="6"/>
  <c r="F16" i="6" s="1"/>
  <c r="K10" i="4"/>
  <c r="K11" i="4"/>
  <c r="H12" i="4"/>
  <c r="K12" i="4" s="1"/>
  <c r="H13" i="4"/>
  <c r="K13" i="4" s="1"/>
  <c r="D18" i="4"/>
  <c r="F18" i="4" s="1"/>
  <c r="G19" i="4"/>
  <c r="G20" i="4"/>
  <c r="K50" i="1"/>
  <c r="K48" i="1"/>
  <c r="K49" i="1"/>
  <c r="D66" i="1"/>
  <c r="I18" i="4" l="1"/>
  <c r="D17" i="6"/>
  <c r="G18" i="4"/>
  <c r="G21" i="4" s="1"/>
  <c r="H15" i="3" s="1"/>
  <c r="F17" i="6"/>
  <c r="G16" i="6"/>
  <c r="G17" i="6" s="1"/>
  <c r="K14" i="4"/>
  <c r="H17" i="3" s="1"/>
  <c r="H18" i="3" l="1"/>
  <c r="H19" i="3" s="1"/>
  <c r="H20" i="3" s="1"/>
  <c r="H16" i="3" l="1"/>
  <c r="H22" i="3" s="1"/>
  <c r="H23" i="3" s="1"/>
  <c r="H24" i="3" s="1"/>
  <c r="H25" i="3" s="1"/>
  <c r="H26" i="3" s="1"/>
</calcChain>
</file>

<file path=xl/sharedStrings.xml><?xml version="1.0" encoding="utf-8"?>
<sst xmlns="http://schemas.openxmlformats.org/spreadsheetml/2006/main" count="1085" uniqueCount="555">
  <si>
    <t>Наименование</t>
  </si>
  <si>
    <t>Ед. изм.</t>
  </si>
  <si>
    <t>Демонтаж кабеля</t>
  </si>
  <si>
    <t>100 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</si>
  <si>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</si>
  <si>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кг</t>
  </si>
  <si>
    <t>Бирки маркировочные</t>
  </si>
  <si>
    <t>100 шт.</t>
  </si>
  <si>
    <t>Сжимы ответвительные</t>
  </si>
  <si>
    <t>Колпачки изолирующие</t>
  </si>
  <si>
    <t>10 шт.</t>
  </si>
  <si>
    <t>Гильза кабельная медная ГМ 6</t>
  </si>
  <si>
    <t>шт.</t>
  </si>
  <si>
    <t>Наконечник</t>
  </si>
  <si>
    <t>шт</t>
  </si>
  <si>
    <t>Кабель КВВГ 4*1 мм2</t>
  </si>
  <si>
    <t>1000м</t>
  </si>
  <si>
    <t>1 шт.</t>
  </si>
  <si>
    <t>т</t>
  </si>
  <si>
    <t>100 приборов</t>
  </si>
  <si>
    <t>Монтаж металлоконструкций с помощью сварки из стальных бесшовных труб диаметром: 80 мм</t>
  </si>
  <si>
    <t>100 м трубопровода</t>
  </si>
  <si>
    <t>Кислород технический газообразный</t>
  </si>
  <si>
    <t>м3</t>
  </si>
  <si>
    <t>Проволока сварочная легированная диаметром 4 мм</t>
  </si>
  <si>
    <t>Ацетилен газообразный технический</t>
  </si>
  <si>
    <t>Труба бесшовная стальная  76*4,5 мм</t>
  </si>
  <si>
    <t>м</t>
  </si>
  <si>
    <t>Разборка: фундаментов бетонных (бетонной отмостки вокруг пъезометра)</t>
  </si>
  <si>
    <t>1 м3</t>
  </si>
  <si>
    <t>Приготовление тяжелого бетона: на щебне класса В25</t>
  </si>
  <si>
    <t>100 м3 бетона</t>
  </si>
  <si>
    <t>Шлакопортландцемент общестроительного и специального назначения марки 400</t>
  </si>
  <si>
    <t>Песок для строительных работ природный</t>
  </si>
  <si>
    <t>Щебень из природного камня для строительных работ</t>
  </si>
  <si>
    <t>Устройство бетонной отмостки вокруг пьезометров</t>
  </si>
  <si>
    <t>100 м3 бетона, бутобетона и железобетона в деле</t>
  </si>
  <si>
    <t>Затирка бетонных поверхностей</t>
  </si>
  <si>
    <t>100 м2 поверхности</t>
  </si>
  <si>
    <t>Раствор готовый отделочный тяжелый, цементный 1:3</t>
  </si>
  <si>
    <t>1 м2 очищаемой поверхности</t>
  </si>
  <si>
    <t>Протирка поверхности  трубы от влаги ветошью</t>
  </si>
  <si>
    <t>100 м2 промытой поверхности</t>
  </si>
  <si>
    <t>Ветошь</t>
  </si>
  <si>
    <t>100 м2 окрашиваемой поверхности</t>
  </si>
  <si>
    <t>Растворитель марки Р-4</t>
  </si>
  <si>
    <t>Грунтовка ХС-010</t>
  </si>
  <si>
    <t>Эмаль ХВ-124</t>
  </si>
  <si>
    <t>Установка анкеров в отверстия глубиной 200 мм с применением химических анкеров, диаметр анкера 20 мм (установка щелемеров в ранее просверленные гнёзда и крепление их на спецсостав).</t>
  </si>
  <si>
    <t>1 т</t>
  </si>
  <si>
    <t>Спецсостав "HIT-RE" (1туба на 9,4 анкера)</t>
  </si>
  <si>
    <t>1 т металлоконструкций</t>
  </si>
  <si>
    <t>Электроды диаметром 4 мм Э42</t>
  </si>
  <si>
    <t>Изготовление временных крышек на скважину</t>
  </si>
  <si>
    <t>Монтаж временных крышек на скважину</t>
  </si>
  <si>
    <t>Проволока горячекатаная в мотках, диаметром 6,3-6,5 мм</t>
  </si>
  <si>
    <t>Усиление сварных швов (наплавкой)</t>
  </si>
  <si>
    <t>1 м шва</t>
  </si>
  <si>
    <t>Проволока порошковая для дуговой сварки</t>
  </si>
  <si>
    <t>Демонтаж временных крышек на скважину</t>
  </si>
  <si>
    <t>Монтаж оголовков</t>
  </si>
  <si>
    <t>Смена водосчетчиков: Тахеометрический водомерный счетчик крыльчатого типа ВСХ Ду-20мм</t>
  </si>
  <si>
    <t>Тахеометрический водомерный счетчик крыльчатого типа ВСХ Ду-20мм</t>
  </si>
  <si>
    <t>компл.</t>
  </si>
  <si>
    <t>Мусор строительный с погрузкой вручную: погрузка</t>
  </si>
  <si>
    <t>тонна</t>
  </si>
  <si>
    <t>Перевозка мусора 25км</t>
  </si>
  <si>
    <t xml:space="preserve">                                       Раздел 2. Знаки предупреждающие</t>
  </si>
  <si>
    <t>Изготовление знаков предупреждающих (Нанесение надписей (знаков) по трафарету на опоре)</t>
  </si>
  <si>
    <t>100 шт</t>
  </si>
  <si>
    <t>Сталь оцинкованная  0,5 мм (0,1*0,25*67шт=1,7м2*6,67кг)</t>
  </si>
  <si>
    <t>Растворитель Р4</t>
  </si>
  <si>
    <t>Разметка из листовой стали: накладки и планки прямоугольной формы, площадь деталей до: 0,5 м2, добавлять на 100 отверстий</t>
  </si>
  <si>
    <t>100 деталей или шаблонов без отверстий</t>
  </si>
  <si>
    <t>Резка листовой стали на гильотинных ножницах, масса детали до: 1 кг</t>
  </si>
  <si>
    <t>100 деталей</t>
  </si>
  <si>
    <t>Установка знаков</t>
  </si>
  <si>
    <t>1 знак</t>
  </si>
  <si>
    <t>Болты строительные</t>
  </si>
  <si>
    <t>Снятие и установка: шарового крана и датчика давления на пьезометрах диаметром:  20 мм</t>
  </si>
  <si>
    <t xml:space="preserve">переходник </t>
  </si>
  <si>
    <t xml:space="preserve">Утверждаю: </t>
  </si>
  <si>
    <t xml:space="preserve">Директор Иркутской ГЭС </t>
  </si>
  <si>
    <t>_____________С.В. Усов</t>
  </si>
  <si>
    <t>"___ " ___________2013 г.</t>
  </si>
  <si>
    <t>Ведомость объемов работ (дефектная ведомость) №1</t>
  </si>
  <si>
    <t>на ремонт контрольно-измерительной аппаратуры  здания ГЭС</t>
  </si>
  <si>
    <t>(категория ремонта)</t>
  </si>
  <si>
    <t xml:space="preserve"> Здание гидростанции инв.№ ИРГ_000005.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</si>
  <si>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</si>
  <si>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</si>
  <si>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</si>
  <si>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</si>
  <si>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</si>
  <si>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</si>
  <si>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</si>
  <si>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</si>
  <si>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</si>
  <si>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 xml:space="preserve">                                       Раздел 1. Ремонтные работы </t>
  </si>
  <si>
    <t>кабель КВВГЭ 4*1</t>
  </si>
  <si>
    <t>м.</t>
  </si>
  <si>
    <t>лом</t>
  </si>
  <si>
    <t>Шаровый кран Ду-20</t>
  </si>
  <si>
    <t xml:space="preserve">лом
</t>
  </si>
  <si>
    <t xml:space="preserve">повторное использование
</t>
  </si>
  <si>
    <t>Датчик давления</t>
  </si>
  <si>
    <t>бетон</t>
  </si>
  <si>
    <t>мусор</t>
  </si>
  <si>
    <t>Огрунтовка металлических поверхностей за один раз: грунтовкой ХС-010 вручную</t>
  </si>
  <si>
    <t>Сталь листовая, толщина 10 мм</t>
  </si>
  <si>
    <t>Кислород</t>
  </si>
  <si>
    <t>Пропан</t>
  </si>
  <si>
    <r>
      <t>0,4</t>
    </r>
    <r>
      <rPr>
        <b/>
        <i/>
        <sz val="6"/>
        <rFont val="Times New Roman"/>
        <family val="1"/>
        <charset val="204"/>
      </rPr>
      <t xml:space="preserve">
40/100</t>
    </r>
  </si>
  <si>
    <r>
      <t>0,262</t>
    </r>
    <r>
      <rPr>
        <b/>
        <i/>
        <sz val="6"/>
        <rFont val="Times New Roman"/>
        <family val="1"/>
        <charset val="204"/>
      </rPr>
      <t xml:space="preserve">
13,1*2/100</t>
    </r>
  </si>
  <si>
    <r>
      <t>0,01224</t>
    </r>
    <r>
      <rPr>
        <b/>
        <i/>
        <sz val="6"/>
        <rFont val="Times New Roman"/>
        <family val="1"/>
        <charset val="204"/>
      </rPr>
      <t xml:space="preserve">
0,612*2/100</t>
    </r>
  </si>
  <si>
    <r>
      <t>0,012</t>
    </r>
    <r>
      <rPr>
        <b/>
        <i/>
        <sz val="6"/>
        <rFont val="Times New Roman"/>
        <family val="1"/>
        <charset val="204"/>
      </rPr>
      <t xml:space="preserve">
4*0,3/100</t>
    </r>
  </si>
  <si>
    <r>
      <t>0,04</t>
    </r>
    <r>
      <rPr>
        <b/>
        <i/>
        <sz val="6"/>
        <rFont val="Times New Roman"/>
        <family val="1"/>
        <charset val="204"/>
      </rPr>
      <t xml:space="preserve">
4/100</t>
    </r>
  </si>
  <si>
    <r>
      <t>6,2</t>
    </r>
    <r>
      <rPr>
        <b/>
        <i/>
        <sz val="6"/>
        <rFont val="Times New Roman"/>
        <family val="1"/>
        <charset val="204"/>
      </rPr>
      <t xml:space="preserve">
620/100</t>
    </r>
  </si>
  <si>
    <r>
      <t xml:space="preserve">Окраска металлических огрунтованных поверхностей: эмалью ХВ-124 </t>
    </r>
    <r>
      <rPr>
        <b/>
        <sz val="10"/>
        <rFont val="Times New Roman"/>
        <family val="1"/>
        <charset val="204"/>
      </rPr>
      <t>в ручную</t>
    </r>
  </si>
  <si>
    <r>
      <t>Демонтаж металлоконструкций (выдёргивание щелемеров из бетонных стен с помощью монтировки 36*2=72 шт.)</t>
    </r>
    <r>
      <rPr>
        <i/>
        <sz val="7"/>
        <rFont val="Times New Roman"/>
        <family val="1"/>
        <charset val="204"/>
      </rPr>
      <t xml:space="preserve">
</t>
    </r>
  </si>
  <si>
    <r>
      <t>0,72</t>
    </r>
    <r>
      <rPr>
        <b/>
        <i/>
        <sz val="6"/>
        <rFont val="Times New Roman"/>
        <family val="1"/>
        <charset val="204"/>
      </rPr>
      <t xml:space="preserve">
72/100</t>
    </r>
  </si>
  <si>
    <r>
      <t>Демонтаж оголовков скважин Ду 219 мм</t>
    </r>
    <r>
      <rPr>
        <i/>
        <sz val="7"/>
        <rFont val="Times New Roman"/>
        <family val="1"/>
        <charset val="204"/>
      </rPr>
      <t xml:space="preserve">
</t>
    </r>
  </si>
  <si>
    <r>
      <t>0,09</t>
    </r>
    <r>
      <rPr>
        <b/>
        <i/>
        <sz val="6"/>
        <rFont val="Times New Roman"/>
        <family val="1"/>
        <charset val="204"/>
      </rPr>
      <t xml:space="preserve">
9/100</t>
    </r>
  </si>
  <si>
    <r>
      <t>0,67</t>
    </r>
    <r>
      <rPr>
        <b/>
        <i/>
        <sz val="6"/>
        <rFont val="Times New Roman"/>
        <family val="1"/>
        <charset val="204"/>
      </rPr>
      <t xml:space="preserve">
67/100</t>
    </r>
  </si>
  <si>
    <r>
      <t>м</t>
    </r>
    <r>
      <rPr>
        <vertAlign val="superscript"/>
        <sz val="8"/>
        <rFont val="Times New Roman"/>
        <family val="1"/>
        <charset val="204"/>
      </rPr>
      <t>3</t>
    </r>
  </si>
  <si>
    <t>металлоконструкции</t>
  </si>
  <si>
    <t xml:space="preserve">водолмерный счетчик </t>
  </si>
  <si>
    <r>
      <t>0,25</t>
    </r>
    <r>
      <rPr>
        <b/>
        <i/>
        <sz val="6"/>
        <rFont val="Times New Roman"/>
        <family val="1"/>
        <charset val="204"/>
      </rPr>
      <t xml:space="preserve">
(10+10+5)/100</t>
    </r>
  </si>
  <si>
    <t>Подрядчик</t>
  </si>
  <si>
    <t>Очистка поверхности щетками от старой краски до степени SА-2</t>
  </si>
  <si>
    <t>Электроды диаметром 4 мм Э46</t>
  </si>
  <si>
    <t>Сверление отверстий Д-10 мм, глубиной 200 мм в потолке</t>
  </si>
  <si>
    <t>бур SDS MAX SPEED*20*400/520</t>
  </si>
  <si>
    <t>Крепление стальных шариков Д-15 мм к анкерам с помощью эл. сварки</t>
  </si>
  <si>
    <t>100 отверстий</t>
  </si>
  <si>
    <t>Установка химических анкеров в отверстия глубиной 200 мм, диаметр анкера 10 мм.</t>
  </si>
  <si>
    <t xml:space="preserve">Спецсостав "HIT-RE" 500
</t>
  </si>
  <si>
    <t>Установка датчиков давления воды DMP-331 0-6 бар</t>
  </si>
  <si>
    <t>Датчик давления воды DMP-331 0-6 бар</t>
  </si>
  <si>
    <t xml:space="preserve">шт </t>
  </si>
  <si>
    <t>Главный инженер ИГЭС</t>
  </si>
  <si>
    <t>Е.В.Колесников</t>
  </si>
  <si>
    <t>Начальник ОЭЦ ИГЭС</t>
  </si>
  <si>
    <t>А.Н.Николаев</t>
  </si>
  <si>
    <t>Начальник УЭЗ и С ОЭЦ ИГЭС</t>
  </si>
  <si>
    <t>В.А.Эделев</t>
  </si>
  <si>
    <t xml:space="preserve">Условия производства работ:    Производство строительных и других работ в закрытых сооружениях (помещениях) находящихся ниже 3 м от поверхности земли </t>
  </si>
  <si>
    <t xml:space="preserve">металлоконструкции шелемеров </t>
  </si>
  <si>
    <t xml:space="preserve">100 шт. </t>
  </si>
  <si>
    <t xml:space="preserve">Анкер 10мм*200мм
</t>
  </si>
  <si>
    <t>Приложение№1 к договору №01-ИГ-13 от 25 января 2013г.</t>
  </si>
  <si>
    <t>Согласовано:</t>
  </si>
  <si>
    <t>Директор ООО"Спецэнергоконтракт"</t>
  </si>
  <si>
    <t>_________________О.В.Набеев</t>
  </si>
  <si>
    <t xml:space="preserve">  ВСЕГО по смете</t>
  </si>
  <si>
    <t xml:space="preserve">  НДС 18%</t>
  </si>
  <si>
    <t xml:space="preserve">  С учетом Кпонижающего по итогам ЗЗП 500 111 * 0,949789</t>
  </si>
  <si>
    <t xml:space="preserve">      Сметная прибыль</t>
  </si>
  <si>
    <t xml:space="preserve">      Накладные расходы</t>
  </si>
  <si>
    <t xml:space="preserve">      ФОТ</t>
  </si>
  <si>
    <t xml:space="preserve">      Машины и механизмы</t>
  </si>
  <si>
    <t xml:space="preserve">      Материалы</t>
  </si>
  <si>
    <t xml:space="preserve">    В том числе:</t>
  </si>
  <si>
    <t xml:space="preserve">  Итого</t>
  </si>
  <si>
    <t xml:space="preserve">  Итого Монтажные работы</t>
  </si>
  <si>
    <t xml:space="preserve">  Итого Строительные работы</t>
  </si>
  <si>
    <t>Итоги по смете:</t>
  </si>
  <si>
    <t xml:space="preserve">  68% =  85%*0,8 ФОТ (от 642)  (Поз. 13)</t>
  </si>
  <si>
    <t xml:space="preserve">  56% =  83%*0,85 * 0,8 ФОТ (от 2948)  (Поз. 4, 26)</t>
  </si>
  <si>
    <t xml:space="preserve">  60% =  75%*0,8 ФОТ (от 125)  (Поз. 8)</t>
  </si>
  <si>
    <t xml:space="preserve">  48% =  70%*0,85 * 0,8 ФОТ (от 73901)  (Поз. 5, 15, 17-20, 11-12)</t>
  </si>
  <si>
    <t xml:space="preserve">  56% =  70%*0,8 ФОТ (от 59777)  (Поз. 9)</t>
  </si>
  <si>
    <t xml:space="preserve">  44% =  65%*0,85 * 0,8 ФОТ (от 3902)  (Поз. 7, 14, 24-25)</t>
  </si>
  <si>
    <t xml:space="preserve">  52% =  65%*0,8 ФОТ (от 1153)  (Поз. 6, 1-2)</t>
  </si>
  <si>
    <t xml:space="preserve">  48% =  60%*0,8 ФОТ (от 4758)  (Поз. 3, 21, 27)</t>
  </si>
  <si>
    <t xml:space="preserve">  40% =  50%*0,8 ФОТ (от 8270)  (Поз. 10, 22-23, 29-32)</t>
  </si>
  <si>
    <t xml:space="preserve">  В том числе, справочно:</t>
  </si>
  <si>
    <t>Сметная прибыль</t>
  </si>
  <si>
    <t xml:space="preserve">  123% =  145%*0,85 ФОТ (от 125)  (Поз. 8)</t>
  </si>
  <si>
    <t xml:space="preserve">  109% =  128%*0,85 ФОТ (от 2948)  (Поз. 4, 26)</t>
  </si>
  <si>
    <t xml:space="preserve">  94% =  110%*0,85 ФОТ (от 67071)  (Поз. 5, 15, 17-20)</t>
  </si>
  <si>
    <t xml:space="preserve">  89% =  105%*0,85 ФОТ (от 3902)  (Поз. 7, 14, 24-25)</t>
  </si>
  <si>
    <t xml:space="preserve">  88% =  103%*0,85 ФОТ (от 4594)  (Поз. 3, 21)</t>
  </si>
  <si>
    <t xml:space="preserve">  85% =  100%*0,85 ФОТ (от 164)  (Поз. 27)</t>
  </si>
  <si>
    <t xml:space="preserve">  81% =  95%*0,85 ФОТ (от 290)  (Поз. 2)</t>
  </si>
  <si>
    <t xml:space="preserve">  77% =  90%*0,85 ФОТ (от 67249)  (Поз. 9, 11-13)</t>
  </si>
  <si>
    <t xml:space="preserve">  72% =  85%*0,85 ФОТ (от 414)  (Поз. 1)</t>
  </si>
  <si>
    <t xml:space="preserve">  68% =  80%*0,85 ФОТ (от 2976)  (Поз. 10)</t>
  </si>
  <si>
    <t xml:space="preserve">  66% =  78%*0,85 ФОТ (от 5294)  (Поз. 22-23, 29-32)</t>
  </si>
  <si>
    <t xml:space="preserve">  56% =  66%*0,85 ФОТ (от 449)  (Поз. 6)</t>
  </si>
  <si>
    <t>Накладные расходы</t>
  </si>
  <si>
    <t>Итого прямые затраты по смете с учетом коэффициентов к итогам</t>
  </si>
  <si>
    <t>Итого прямые затраты по смете в текущих ценах</t>
  </si>
  <si>
    <t>ИТОГИ ПО СМЕТЕ:</t>
  </si>
  <si>
    <t xml:space="preserve">  Итого по разделу 2 Знаки предупреждающие</t>
  </si>
  <si>
    <t xml:space="preserve">1. </t>
  </si>
  <si>
    <t>Д</t>
  </si>
  <si>
    <t>чел.час</t>
  </si>
  <si>
    <t>Дорожный рабочий 3 разряда (ср 3)</t>
  </si>
  <si>
    <t>Дорожный рабочий 2 разряда (ср 2)</t>
  </si>
  <si>
    <t>ЕНиР17-50-1</t>
  </si>
  <si>
    <t>Слесарь по сборке металлоконструкций 3 разр. (ср 3)</t>
  </si>
  <si>
    <r>
      <t>0,67</t>
    </r>
    <r>
      <rPr>
        <i/>
        <sz val="6"/>
        <rFont val="Times New Roman"/>
        <family val="1"/>
        <charset val="204"/>
      </rPr>
      <t xml:space="preserve">
67/100</t>
    </r>
  </si>
  <si>
    <t>ЕНиР40.2-3-2-01</t>
  </si>
  <si>
    <t>Слесарь по сборке металлоконструкций 5 разр. (ср 5)</t>
  </si>
  <si>
    <t>ЕНиР40.2-1-2-09-Б</t>
  </si>
  <si>
    <t xml:space="preserve">4. </t>
  </si>
  <si>
    <t xml:space="preserve">3. </t>
  </si>
  <si>
    <t xml:space="preserve">2. </t>
  </si>
  <si>
    <t>Маляр 4 разряда (ср 4)</t>
  </si>
  <si>
    <t>Изготовление знаков предупреждающих (Нанесение надписей (знаков) по трафарету)</t>
  </si>
  <si>
    <t>ЕНиР24.2-12-3</t>
  </si>
  <si>
    <t xml:space="preserve">  Итого по разделу 1 Ремонтные работы</t>
  </si>
  <si>
    <r>
      <t>2,64</t>
    </r>
    <r>
      <rPr>
        <i/>
        <sz val="6"/>
        <rFont val="Times New Roman"/>
        <family val="1"/>
        <charset val="204"/>
      </rPr>
      <t xml:space="preserve">
1,2*2,2</t>
    </r>
  </si>
  <si>
    <t>ИЦС 3кв.2011г.</t>
  </si>
  <si>
    <t>маш.-ч</t>
  </si>
  <si>
    <t>Автомобиль-самосвал грузоподъемностью до 7 т</t>
  </si>
  <si>
    <t>1. 400051</t>
  </si>
  <si>
    <t>Затраты труда рабочих (ср 1)</t>
  </si>
  <si>
    <t>ФСЦП311-01-146-1</t>
  </si>
  <si>
    <t>4. 302-9009</t>
  </si>
  <si>
    <t>З</t>
  </si>
  <si>
    <t>Электроды диаметром 5 мм Э42А</t>
  </si>
  <si>
    <t>3. 101-1522</t>
  </si>
  <si>
    <t>Автомобили бортовые, грузоподъемность до 5 т</t>
  </si>
  <si>
    <t>2. 400001</t>
  </si>
  <si>
    <t>Установки для сварки ручной дуговой (постоянного тока)</t>
  </si>
  <si>
    <t>1. 040502</t>
  </si>
  <si>
    <t>Затраты труда рабочих-строителей (ср 3,5)</t>
  </si>
  <si>
    <t>Установка датчиков давления:  20 мм</t>
  </si>
  <si>
    <r>
      <t>ГЭСН16-05-001-01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</si>
  <si>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101-1515</t>
  </si>
  <si>
    <t>маш.час</t>
  </si>
  <si>
    <t>Электросварщик ручной сварки 4 разр. (ср 4)</t>
  </si>
  <si>
    <r>
      <t>0,2</t>
    </r>
    <r>
      <rPr>
        <i/>
        <sz val="6"/>
        <rFont val="Times New Roman"/>
        <family val="1"/>
        <charset val="204"/>
      </rPr>
      <t xml:space="preserve">
20/100</t>
    </r>
  </si>
  <si>
    <t>10 соединений</t>
  </si>
  <si>
    <t>Крепление стальных шариков Д-15 мм к анкерам с помощью эл. сварки, диаметр стержневой арматуры 20мм</t>
  </si>
  <si>
    <t>ЕНиР22.1-9Б-1А</t>
  </si>
  <si>
    <t xml:space="preserve">5. </t>
  </si>
  <si>
    <t>Анкерные детали 200*10мм</t>
  </si>
  <si>
    <t>3. 204-0059</t>
  </si>
  <si>
    <t>Краны на автомобильном ходу при работе на других видах строительства 10 т</t>
  </si>
  <si>
    <t>1. 021141</t>
  </si>
  <si>
    <t>Затраты труда машинистов</t>
  </si>
  <si>
    <t>Затраты труда рабочих-строителей (ср 3,3)</t>
  </si>
  <si>
    <r>
      <t>0,002468</t>
    </r>
    <r>
      <rPr>
        <i/>
        <sz val="6"/>
        <rFont val="Times New Roman"/>
        <family val="1"/>
        <charset val="204"/>
      </rPr>
      <t xml:space="preserve">
2,468/1000</t>
    </r>
  </si>
  <si>
    <t>Установка анкеров в отверстия глубиной 200 мм с применением химических анкеров, диаметр анкера 10 мм</t>
  </si>
  <si>
    <r>
      <t>ГЭСН06-01-015-01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</si>
  <si>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Перфораторы электрические</t>
  </si>
  <si>
    <t>1. 331451</t>
  </si>
  <si>
    <t>Затраты труда рабочих-строителей (ср 3)</t>
  </si>
  <si>
    <t>Сверление отверстий: на каждые 125 мм  глубины  добавлять к норме 69-2-1 до 200мм</t>
  </si>
  <si>
    <r>
      <t>ГЭСНр69-2-2 прим.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</si>
  <si>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бур SDS MAX *10*260</t>
  </si>
  <si>
    <t>Сверление отверстий: в потолках электроперфоратором диаметром до 10 мм, толщина стен 0,5 кирпича</t>
  </si>
  <si>
    <r>
      <t>ГЭСНр69-2-1прим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</si>
  <si>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4. 301-9400</t>
  </si>
  <si>
    <t>Болты с гайками и шайбами для санитарно-технических работ диаметром 16 мм</t>
  </si>
  <si>
    <t>3. 101-2576</t>
  </si>
  <si>
    <t>Прокладки резиновые (пластина техническая прессованная)</t>
  </si>
  <si>
    <t>2. 101-1703</t>
  </si>
  <si>
    <t>1. 400001</t>
  </si>
  <si>
    <r>
      <t>0,09</t>
    </r>
    <r>
      <rPr>
        <i/>
        <sz val="6"/>
        <rFont val="Times New Roman"/>
        <family val="1"/>
        <charset val="204"/>
      </rPr>
      <t xml:space="preserve">
9/100</t>
    </r>
  </si>
  <si>
    <r>
      <t>ГЭСНр65-6-21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</si>
  <si>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5. 101-1513</t>
  </si>
  <si>
    <t>4. 101-0797</t>
  </si>
  <si>
    <t>3. 400001</t>
  </si>
  <si>
    <t>Машины шлифовальные электрические</t>
  </si>
  <si>
    <t>2. 330301</t>
  </si>
  <si>
    <t>Установки для сварки ручной дуговой(постоянного тока)</t>
  </si>
  <si>
    <t>Затраты труда рабочих-строителей (ср 3,6)</t>
  </si>
  <si>
    <r>
      <t>ГЭСН46-05-008-03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</si>
  <si>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101-1515</t>
  </si>
  <si>
    <t>4. 101-0802</t>
  </si>
  <si>
    <t>3. 330301</t>
  </si>
  <si>
    <t>Электрические печи для сушки сварочных материалов с регулированием температуры в пределах от 80 °С до 500 °С</t>
  </si>
  <si>
    <t>2. 041400</t>
  </si>
  <si>
    <t>Преобразователи сварочные с номинальным сварочным током 315-500 А</t>
  </si>
  <si>
    <t>1. 041000</t>
  </si>
  <si>
    <t>Затраты труда рабочих-строителей (ср 4,2)</t>
  </si>
  <si>
    <r>
      <t>ГЭСН46-01-013-01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</si>
  <si>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Калькуляция №1</t>
  </si>
  <si>
    <t>4. 101-1513</t>
  </si>
  <si>
    <t>Демонтаж оголовков скважин Ду 219 мм</t>
  </si>
  <si>
    <r>
      <t>0,72</t>
    </r>
    <r>
      <rPr>
        <i/>
        <sz val="6"/>
        <rFont val="Times New Roman"/>
        <family val="1"/>
        <charset val="204"/>
      </rPr>
      <t xml:space="preserve">
72/100</t>
    </r>
  </si>
  <si>
    <t>100 шт. болтов</t>
  </si>
  <si>
    <t>Демонтаж металлоконструкций (выдёргивание щелемеров из бетонных стен с помощью монтировки 36*2=72 шт.)</t>
  </si>
  <si>
    <r>
      <t>ГЭСН09-05-003-01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</si>
  <si>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113-0290</t>
  </si>
  <si>
    <t>4. 101-2467</t>
  </si>
  <si>
    <t>Лебедки электрические тяговым усилием до 5,79 кН (0,59 т)</t>
  </si>
  <si>
    <t>2. 030401</t>
  </si>
  <si>
    <t>Автопогрузчики 5 т</t>
  </si>
  <si>
    <t>1. 030101</t>
  </si>
  <si>
    <r>
      <t>6,2</t>
    </r>
    <r>
      <rPr>
        <i/>
        <sz val="6"/>
        <rFont val="Times New Roman"/>
        <family val="1"/>
        <charset val="204"/>
      </rPr>
      <t xml:space="preserve">
620/100</t>
    </r>
  </si>
  <si>
    <t>Окраска металлических огрунтованных поверхностей: эмалью ХВ-124</t>
  </si>
  <si>
    <r>
      <t>ГЭСН13-03-004-01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</si>
  <si>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113-0030</t>
  </si>
  <si>
    <t>Затраты труда рабочих-строителей (ср 4,7)</t>
  </si>
  <si>
    <t>Огрунтовка металлических поверхностей за один раз: грунтовкой ХС-010</t>
  </si>
  <si>
    <r>
      <t>ГЭСН13-03-002-03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</si>
  <si>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1. 101-1757</t>
  </si>
  <si>
    <t>Затраты труда рабочих-строителей (ср 2,2)</t>
  </si>
  <si>
    <r>
      <t>ГЭСНр62-39-1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</si>
  <si>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r>
      <t>ГЭСН13-06-003-01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</si>
  <si>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402-0078</t>
  </si>
  <si>
    <t>Молотки отбойные пневматические</t>
  </si>
  <si>
    <t>1. 261400</t>
  </si>
  <si>
    <t>Затраты труда рабочих-строителей (ср 4)</t>
  </si>
  <si>
    <r>
      <t>0,04</t>
    </r>
    <r>
      <rPr>
        <i/>
        <sz val="6"/>
        <rFont val="Times New Roman"/>
        <family val="1"/>
        <charset val="204"/>
      </rPr>
      <t xml:space="preserve">
4/100</t>
    </r>
  </si>
  <si>
    <r>
      <t>ГЭСН29-01-220-01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</si>
  <si>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м2</t>
  </si>
  <si>
    <t>Рогожа</t>
  </si>
  <si>
    <t>4. 101-1668</t>
  </si>
  <si>
    <t>Вибратор поверхностный</t>
  </si>
  <si>
    <t>2. 111301</t>
  </si>
  <si>
    <t>Краны башенные при работе на других видах строительства 8 т</t>
  </si>
  <si>
    <t>1. 020129</t>
  </si>
  <si>
    <t>Затраты труда рабочих-строителей (ср 2)</t>
  </si>
  <si>
    <r>
      <t>0,012</t>
    </r>
    <r>
      <rPr>
        <i/>
        <sz val="6"/>
        <rFont val="Times New Roman"/>
        <family val="1"/>
        <charset val="204"/>
      </rPr>
      <t xml:space="preserve">
4*0,3/100</t>
    </r>
  </si>
  <si>
    <r>
      <t>ГЭСН06-01-001-01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</si>
  <si>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408-9135</t>
  </si>
  <si>
    <t>4. 408-9040</t>
  </si>
  <si>
    <t>3. 101-1324</t>
  </si>
  <si>
    <t>Бетоносмесители принудительного действия передвижные 250 л</t>
  </si>
  <si>
    <t>2. 110811</t>
  </si>
  <si>
    <r>
      <t>0,01224</t>
    </r>
    <r>
      <rPr>
        <i/>
        <sz val="6"/>
        <rFont val="Times New Roman"/>
        <family val="1"/>
        <charset val="204"/>
      </rPr>
      <t xml:space="preserve">
0,612*2/100</t>
    </r>
  </si>
  <si>
    <r>
      <t>ГЭСН06-01-080-12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</si>
  <si>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Молотки при работе от передвижных компрессорных станций отбойные пневматические</t>
  </si>
  <si>
    <t>2. 330804</t>
  </si>
  <si>
    <t>Компрессоры передвижные с двигателем внутреннего сгорания давлением до 686 кПа(7 ат), производительность 5 м3/мин</t>
  </si>
  <si>
    <t>1. 050102</t>
  </si>
  <si>
    <r>
      <t>ГЭСН46-04-001-02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</si>
  <si>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10. 302-9515</t>
  </si>
  <si>
    <t>переходник 1/2</t>
  </si>
  <si>
    <t>8. 301-9240</t>
  </si>
  <si>
    <t>Н, З</t>
  </si>
  <si>
    <t>7. 101-1602</t>
  </si>
  <si>
    <t>6. 101-0807</t>
  </si>
  <si>
    <t>5. 101-0324</t>
  </si>
  <si>
    <t>4. 400001</t>
  </si>
  <si>
    <t>Аппарат для газовой сварки и резки</t>
  </si>
  <si>
    <t>3. 040504</t>
  </si>
  <si>
    <t>2. 021141</t>
  </si>
  <si>
    <t>Затраты труда рабочих-строителей (ср 4,1)</t>
  </si>
  <si>
    <r>
      <t>0,262</t>
    </r>
    <r>
      <rPr>
        <i/>
        <sz val="6"/>
        <rFont val="Times New Roman"/>
        <family val="1"/>
        <charset val="204"/>
      </rPr>
      <t xml:space="preserve">
13,1*2/100</t>
    </r>
  </si>
  <si>
    <r>
      <t>ГЭСН16-02-004-03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</si>
  <si>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кран шаровый Ду 20</t>
  </si>
  <si>
    <t>6. 301-9400</t>
  </si>
  <si>
    <t>Очес льняной</t>
  </si>
  <si>
    <t>5. 101-1669</t>
  </si>
  <si>
    <t>Олифа комбинированная, марки К-3</t>
  </si>
  <si>
    <t>4. 101-0628</t>
  </si>
  <si>
    <t>Краски масляные земляные марки МА-0115 мумия, сурик железный</t>
  </si>
  <si>
    <t>3. 101-0388</t>
  </si>
  <si>
    <t>Подъемники грузоподъемностью до 500 кг одномачтовые, высота подъема 45 м</t>
  </si>
  <si>
    <t>1. 030954</t>
  </si>
  <si>
    <t>Затраты труда рабочих-строителей (ср 3,8)</t>
  </si>
  <si>
    <r>
      <t>0,25</t>
    </r>
    <r>
      <rPr>
        <i/>
        <sz val="6"/>
        <rFont val="Times New Roman"/>
        <family val="1"/>
        <charset val="204"/>
      </rPr>
      <t xml:space="preserve">
(10+10+5)/100</t>
    </r>
  </si>
  <si>
    <t>Смена: шарового крана и датчика давления на пьезометрах диаметром:  20 мм</t>
  </si>
  <si>
    <r>
      <t>ГЭСНр65-6-25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</si>
  <si>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 xml:space="preserve">9. </t>
  </si>
  <si>
    <t xml:space="preserve">8. </t>
  </si>
  <si>
    <t>7. 509-1652</t>
  </si>
  <si>
    <t>6. 509-0044</t>
  </si>
  <si>
    <t>5. 509-0033</t>
  </si>
  <si>
    <t>4. 111-0086</t>
  </si>
  <si>
    <t>Лента липкая изоляционная на поликасиновом компаунде марки ЛСЭПЛ, шириной 20-30 мм, толщиной от 0,14 до 0,19 мм</t>
  </si>
  <si>
    <t>3. 101-2493</t>
  </si>
  <si>
    <t>Автомобили бортовые, грузоподъемность до 8 т</t>
  </si>
  <si>
    <t>2. 400002</t>
  </si>
  <si>
    <t>Краны на автомобильном ходу при работе на монтаже технологического оборудования 10 т</t>
  </si>
  <si>
    <t>1. 021102</t>
  </si>
  <si>
    <t>Затраты труда рабочих (ср 3,8)</t>
  </si>
  <si>
    <r>
      <t>0,4</t>
    </r>
    <r>
      <rPr>
        <i/>
        <sz val="6"/>
        <rFont val="Times New Roman"/>
        <family val="1"/>
        <charset val="204"/>
      </rPr>
      <t xml:space="preserve">
40/100</t>
    </r>
  </si>
  <si>
    <r>
      <t>ГЭСНм08-02-412-02</t>
    </r>
    <r>
      <rPr>
        <i/>
        <sz val="9"/>
        <rFont val="Times New Roman"/>
        <family val="1"/>
        <charset val="204"/>
      </rPr>
      <t xml:space="preserve">
Изм. Прик.Минрег. от 21.12.10 №747</t>
    </r>
  </si>
  <si>
    <r>
      <t>ГЭСНр67-3-1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</si>
  <si>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 xml:space="preserve">                                       Раздел 1. Ремонтные работы</t>
  </si>
  <si>
    <t>Мат</t>
  </si>
  <si>
    <t>З/пМех</t>
  </si>
  <si>
    <t>Эк.Маш.</t>
  </si>
  <si>
    <t>Осн.З/п</t>
  </si>
  <si>
    <t>В том числе</t>
  </si>
  <si>
    <t>общая</t>
  </si>
  <si>
    <t>на ед.</t>
  </si>
  <si>
    <t>всего</t>
  </si>
  <si>
    <t>Т/з мех.</t>
  </si>
  <si>
    <t>Т/з осн. раб.</t>
  </si>
  <si>
    <t>Сметная стоимость в текущих (прогнозных) ценах, руб.</t>
  </si>
  <si>
    <t>Кол.</t>
  </si>
  <si>
    <t>Обоснование</t>
  </si>
  <si>
    <t>№ пп</t>
  </si>
  <si>
    <t>руб.</t>
  </si>
  <si>
    <t>___________________________560500</t>
  </si>
  <si>
    <t>Сметная стоимость _______________________________________________________________________________________________</t>
  </si>
  <si>
    <t>(наименование работ и затрат, наименование объекта)</t>
  </si>
  <si>
    <t>на</t>
  </si>
  <si>
    <t>(локальная смета)</t>
  </si>
  <si>
    <t>(наименование стройки)</t>
  </si>
  <si>
    <t>СОГЛАСОВАНО:</t>
  </si>
  <si>
    <t>Филиал ОАО"Иркутскэнерго" Иркутская ГЭС</t>
  </si>
  <si>
    <t>ЛОКАЛЬНЫЙ РЕСУРСНЫЙ СМЕТНЫЙ РАСЧЕТ  № 1-13</t>
  </si>
  <si>
    <t>Основание:  Ведомость объемов работ №1</t>
  </si>
  <si>
    <t>Составлен(а) в текущих (прогнозных) ценах по состоянию на 3 квартал 2012г.</t>
  </si>
  <si>
    <t xml:space="preserve"> Здание гидростанции инв.№ ИРГ_000005.Ремонт контрольно-измерительной аппаратуры  здания ГЭС</t>
  </si>
  <si>
    <t xml:space="preserve">                      О.В.Набеев</t>
  </si>
  <si>
    <r>
      <t>"___ " ___________</t>
    </r>
    <r>
      <rPr>
        <sz val="12"/>
        <rFont val="Times New Roman"/>
        <family val="1"/>
        <charset val="204"/>
      </rPr>
      <t xml:space="preserve">2013 </t>
    </r>
    <r>
      <rPr>
        <sz val="10"/>
        <rFont val="Times New Roman"/>
        <family val="1"/>
        <charset val="204"/>
      </rPr>
      <t>г.</t>
    </r>
  </si>
  <si>
    <t xml:space="preserve">Инженер СПСР ОЭЦ ИГЭС_______________Подоляк Н.Н. </t>
  </si>
  <si>
    <t>Итого с материалами</t>
  </si>
  <si>
    <t>Оптовая цена</t>
  </si>
  <si>
    <t>Рентабельность 8 %</t>
  </si>
  <si>
    <t>Итого</t>
  </si>
  <si>
    <t>вознаграждение  по итогам года1/20</t>
  </si>
  <si>
    <t xml:space="preserve"> </t>
  </si>
  <si>
    <t xml:space="preserve">       районное регулирование</t>
  </si>
  <si>
    <t xml:space="preserve">       текущая премия</t>
  </si>
  <si>
    <t xml:space="preserve">       доплата за ВУТ</t>
  </si>
  <si>
    <t>в т.ч. сдельная з/плата</t>
  </si>
  <si>
    <t>Основная заработная плата</t>
  </si>
  <si>
    <t xml:space="preserve">Материалы </t>
  </si>
  <si>
    <t>к-та</t>
  </si>
  <si>
    <t>затрат</t>
  </si>
  <si>
    <t>п/п</t>
  </si>
  <si>
    <t>Сумма в рублях</t>
  </si>
  <si>
    <t>В-на</t>
  </si>
  <si>
    <t>№№</t>
  </si>
  <si>
    <t xml:space="preserve">Наименование работы        </t>
  </si>
  <si>
    <t xml:space="preserve"> К А Л Ь К У Л Я Ц И Я  № 1</t>
  </si>
  <si>
    <t>"____"_____________ 2013г</t>
  </si>
  <si>
    <t>_________________С.В. Усов</t>
  </si>
  <si>
    <t xml:space="preserve"> Директор ИГЭС</t>
  </si>
  <si>
    <t>Начальник УЭЗС ИГЭС</t>
  </si>
  <si>
    <t>А.Н. Николаев</t>
  </si>
  <si>
    <r>
      <t>м</t>
    </r>
    <r>
      <rPr>
        <vertAlign val="superscript"/>
        <sz val="11"/>
        <rFont val="Times New Roman"/>
        <family val="1"/>
        <charset val="204"/>
      </rPr>
      <t>3</t>
    </r>
  </si>
  <si>
    <t>Сумма</t>
  </si>
  <si>
    <t>Цена за ед.</t>
  </si>
  <si>
    <t>Наименование материалов</t>
  </si>
  <si>
    <t>№ п/п</t>
  </si>
  <si>
    <t>Расшифровка материальных затрат</t>
  </si>
  <si>
    <t>Факт. трудозатраты</t>
  </si>
  <si>
    <t>Сверление</t>
  </si>
  <si>
    <t>Токарная обработка</t>
  </si>
  <si>
    <t>Отрезка заготовки, сталь листовая D-355 мм, Н - 10 мм</t>
  </si>
  <si>
    <t>сд.з/п</t>
  </si>
  <si>
    <t>Тст</t>
  </si>
  <si>
    <t>разряд</t>
  </si>
  <si>
    <t>Всего</t>
  </si>
  <si>
    <t>ед.</t>
  </si>
  <si>
    <t>изм.</t>
  </si>
  <si>
    <t>Ср.</t>
  </si>
  <si>
    <t>Норма час,ч/ч</t>
  </si>
  <si>
    <t>Нормочас,ч/ч</t>
  </si>
  <si>
    <t>К-во</t>
  </si>
  <si>
    <t>Ед.</t>
  </si>
  <si>
    <t>Расшифровка трудовых затрат</t>
  </si>
  <si>
    <t>"___"___________2013г.</t>
  </si>
  <si>
    <t>Утверждаю:</t>
  </si>
  <si>
    <t>Приложение к КРЦ №1</t>
  </si>
  <si>
    <t>_______________О.В.Набеев</t>
  </si>
  <si>
    <t>Инженер СПСР  ОЭЦ ИГЭС</t>
  </si>
  <si>
    <t>Н.Н.Подоляк</t>
  </si>
  <si>
    <t>А.В.Елизарьев</t>
  </si>
  <si>
    <t xml:space="preserve">Вед. инженер СПСР ОЭЦ  </t>
  </si>
  <si>
    <t>УТВЕРЖДАЮ:</t>
  </si>
  <si>
    <t xml:space="preserve">Инженер СПСР ОЭЦ ИГЭС                                </t>
  </si>
  <si>
    <t>1.</t>
  </si>
  <si>
    <t>Всего с НДС (руб)</t>
  </si>
  <si>
    <t>НДС (руб)</t>
  </si>
  <si>
    <t>в том числе материалы, сумма (руб)</t>
  </si>
  <si>
    <t>Сметная стоимость  (руб)</t>
  </si>
  <si>
    <t>Наименование смет</t>
  </si>
  <si>
    <t>№ смет</t>
  </si>
  <si>
    <t xml:space="preserve"> Иркутская ГЭС </t>
  </si>
  <si>
    <t>Расчет договорной  стоимости работ</t>
  </si>
  <si>
    <t>_______________ С.В.Усов</t>
  </si>
  <si>
    <t xml:space="preserve"> _______________________О.В.Набеев</t>
  </si>
  <si>
    <t>Директор ИГЭС</t>
  </si>
  <si>
    <t>"______ " __________________2013г</t>
  </si>
  <si>
    <t>"___ " _____________2013г</t>
  </si>
  <si>
    <t>1-13</t>
  </si>
  <si>
    <t>здания ГЭС</t>
  </si>
  <si>
    <t>_________________С.В.Усов</t>
  </si>
  <si>
    <t>Приложение к смете №1-13 к договору №01-ИГ-13 от 25 января 2013г.</t>
  </si>
  <si>
    <t>Приложение №3 к договору №01-ИГ-13 от 25 января 2013г.</t>
  </si>
  <si>
    <t>Приложение №2к договору   № 01-ИГ-13от 25января 2013г.</t>
  </si>
  <si>
    <t>оголовок</t>
  </si>
  <si>
    <t>Заказчик</t>
  </si>
  <si>
    <t>б/у</t>
  </si>
  <si>
    <t>1 кг</t>
  </si>
  <si>
    <t>А.В. Елизарьев</t>
  </si>
  <si>
    <t>График производства ремонтных работ на объекте
 ООО «ЕвроСибЭнерго-Гидрогенерация»  Иркутская ГЭС</t>
  </si>
  <si>
    <t>_________________В.А. Чеверда</t>
  </si>
  <si>
    <t>Сроки выполнения работ</t>
  </si>
  <si>
    <t>Главный инженер  ИГЭС</t>
  </si>
  <si>
    <t>В.П. Гаримыко</t>
  </si>
  <si>
    <t>Начальник УТОиР ЗиС ИГЭС</t>
  </si>
  <si>
    <t>Е.А.Кочкин</t>
  </si>
  <si>
    <t>Начальник ОППР ИГЭС</t>
  </si>
  <si>
    <t>1.1.</t>
  </si>
  <si>
    <t>1.2.</t>
  </si>
  <si>
    <t>2.1.</t>
  </si>
  <si>
    <t>2.2.</t>
  </si>
  <si>
    <t>Директор филиала ООО «ЕвроСибЭнерго-
Гидрогенерация»  Иркутская ГЭС</t>
  </si>
  <si>
    <t>"______"   _____________  2024 г.</t>
  </si>
  <si>
    <t>3 квартал 2024г.</t>
  </si>
  <si>
    <t>4 квартал 2024г.</t>
  </si>
  <si>
    <t>с 01.08.2024г. по 31.08.2024г.</t>
  </si>
  <si>
    <t>с 01.09.2024г. по 30.09.2024г.</t>
  </si>
  <si>
    <t>с 01.10.2024г. по 31.10.2024г.</t>
  </si>
  <si>
    <t>2.3.</t>
  </si>
  <si>
    <t>Здание гидростанции инв. №ТГ0001142. Здание главного входа инв. № ТГ000006. Ремонт санитарно-бытовых помещений.</t>
  </si>
  <si>
    <t>с 01.11.2024г. по 30.11.2024г.</t>
  </si>
  <si>
    <t>с 01.12.2024г. по 31.12.2024г.</t>
  </si>
  <si>
    <t>Здание гидростанции инв. №ТГ0001142. Ремонт санитарно-бытовых помещений.</t>
  </si>
  <si>
    <t>Помещение раздевалки ГЭС-РЕМОНТА на отм.457,52</t>
  </si>
  <si>
    <t>Помещение выхода на кран (стена со стороны машзала) отм.456,86</t>
  </si>
  <si>
    <t>Помещение сейсмостанции (сан-бытовые ГЭС-Инжиниринг)</t>
  </si>
  <si>
    <t>1.3.</t>
  </si>
  <si>
    <t>с даты заключения договора по по 31.08.2024г.</t>
  </si>
  <si>
    <t>Кабинет № 24 УСЦ</t>
  </si>
  <si>
    <t>Кабинет № 25 ОК</t>
  </si>
  <si>
    <t>Кабинет № 19 УЭМО</t>
  </si>
  <si>
    <t>Кабинет № 17 ОСП</t>
  </si>
  <si>
    <t>Коридоры № 20,21,22 (у кабинетов ГО и ЧС, ОСП, УЭМО)</t>
  </si>
  <si>
    <t>Кабинет № 16 ГОи ЧС-2</t>
  </si>
  <si>
    <t>2</t>
  </si>
  <si>
    <t>2.4.</t>
  </si>
  <si>
    <t>2.5.</t>
  </si>
  <si>
    <t>2.6.</t>
  </si>
  <si>
    <t xml:space="preserve"> Здание главного входа инв.№ ТГ000006. Ремонт санитарно-бытовых помещений. 1 этаж. 1 очередь.</t>
  </si>
  <si>
    <t>Кабинет № 21 ПТО-1</t>
  </si>
  <si>
    <t>Кабинет № 20 ОППР</t>
  </si>
  <si>
    <t>Кабинет № 18 Главный инженер</t>
  </si>
  <si>
    <t>Кабинет № 17 ОЭЦ</t>
  </si>
  <si>
    <t>Коридоры №19 (у кабинетов гл.инженер, ПТО, ОППР)</t>
  </si>
  <si>
    <t>3.1.</t>
  </si>
  <si>
    <t>3.2.</t>
  </si>
  <si>
    <t>3.5.</t>
  </si>
  <si>
    <t xml:space="preserve"> Здание главного входа инв.№ ТГ000006. Ремонт санитарно-бытовых помещений. 2 этаж. 1 очередь</t>
  </si>
  <si>
    <t>4.1.</t>
  </si>
  <si>
    <t>4.2.</t>
  </si>
  <si>
    <t>4.3</t>
  </si>
  <si>
    <t>Коридор №2, тамбур №2 у входной двери</t>
  </si>
  <si>
    <t>Кабинет № 6 СТДУ</t>
  </si>
  <si>
    <t xml:space="preserve"> Здание главного входа инв.№ ТГ000006. Ремонт санитарно-бытовых помещений. 1 этаж. 2 очередь</t>
  </si>
  <si>
    <t xml:space="preserve"> Здание главного входа инв.№ ТГ000006. Ремонт санитарно-бытовых помещений. 2 этаж. 2 очередь</t>
  </si>
  <si>
    <t>5.2.</t>
  </si>
  <si>
    <t>5.1.</t>
  </si>
  <si>
    <t>Кабинет № 9 ПЭО</t>
  </si>
  <si>
    <t>Кабинет № 5 ПТО-2</t>
  </si>
  <si>
    <t>Аппаратная СДТУ</t>
  </si>
  <si>
    <t>Щитовая</t>
  </si>
  <si>
    <t>3.3.</t>
  </si>
  <si>
    <t>3.4.</t>
  </si>
  <si>
    <t>4.4.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</si>
</sst>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"/>
    <numFmt numFmtId="166" formatCode="0.000"/>
    <numFmt numFmtId="167" formatCode="_-* #,##0.00\ _р_._-;\-* #,##0.00\ _р_._-;_-* &quot;-&quot;??\ _р_._-;_-@_-"/>
  </numFmts>
  <fonts count="54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6"/>
      <name val="Times New Roman"/>
      <family val="1"/>
      <charset val="204"/>
    </font>
    <font>
      <i/>
      <sz val="7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 New Cyr"/>
      <charset val="204"/>
    </font>
    <font>
      <sz val="11"/>
      <color indexed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26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Helv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sz val="12"/>
      <name val="Arial Cyr"/>
      <charset val="204"/>
    </font>
    <font>
      <sz val="9"/>
      <color indexed="10"/>
      <name val="Arial Cyr"/>
      <charset val="204"/>
    </font>
    <font>
      <sz val="12"/>
      <name val="Arial"/>
      <family val="2"/>
      <charset val="204"/>
    </font>
    <font>
      <b/>
      <i/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1"/>
      <color theme="0" tint="-0.249977111117893"/>
      <name val="Times New Roman"/>
      <family val="1"/>
      <charset val="204"/>
    </font>
    <font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50" fillId="0" borderId="0"/>
    <xf numFmtId="0" fontId="18" fillId="0" borderId="0" applyNumberFormat="0"/>
    <xf numFmtId="0" fontId="29" fillId="0" borderId="0"/>
    <xf numFmtId="0" fontId="37" fillId="0" borderId="0"/>
    <xf numFmtId="167" fontId="18" fillId="0" borderId="0" applyFont="0" applyFill="0" applyBorder="0" applyAlignment="0" applyProtection="0"/>
  </cellStyleXfs>
  <cellXfs count="421">
    <xf numFmtId="0" fontId="0" fillId="0" borderId="0" xfId="0"/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6" fillId="0" borderId="0" xfId="0" applyFont="1"/>
    <xf numFmtId="0" fontId="4" fillId="0" borderId="7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/>
    </xf>
    <xf numFmtId="0" fontId="4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/>
    </xf>
    <xf numFmtId="0" fontId="6" fillId="0" borderId="7" xfId="0" applyNumberFormat="1" applyFont="1" applyBorder="1" applyAlignment="1">
      <alignment horizontal="left" vertical="top"/>
    </xf>
    <xf numFmtId="0" fontId="6" fillId="0" borderId="8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3" fillId="0" borderId="0" xfId="0" applyFont="1"/>
    <xf numFmtId="0" fontId="6" fillId="0" borderId="8" xfId="0" applyFont="1" applyBorder="1" applyAlignment="1">
      <alignment horizontal="left" vertical="top"/>
    </xf>
    <xf numFmtId="0" fontId="9" fillId="0" borderId="0" xfId="0" applyFont="1"/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right" vertical="top" wrapText="1"/>
    </xf>
    <xf numFmtId="0" fontId="6" fillId="0" borderId="2" xfId="0" applyFont="1" applyBorder="1"/>
    <xf numFmtId="0" fontId="13" fillId="0" borderId="6" xfId="0" applyFont="1" applyBorder="1" applyAlignment="1">
      <alignment horizontal="center" vertical="top"/>
    </xf>
    <xf numFmtId="0" fontId="14" fillId="0" borderId="2" xfId="0" applyFont="1" applyBorder="1" applyAlignment="1">
      <alignment horizontal="right" vertical="top"/>
    </xf>
    <xf numFmtId="0" fontId="14" fillId="0" borderId="7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6" fillId="0" borderId="8" xfId="0" applyFont="1" applyBorder="1"/>
    <xf numFmtId="0" fontId="5" fillId="0" borderId="6" xfId="0" applyFont="1" applyBorder="1" applyAlignment="1">
      <alignment horizontal="right" vertical="top" wrapText="1"/>
    </xf>
    <xf numFmtId="0" fontId="6" fillId="0" borderId="6" xfId="0" applyFont="1" applyBorder="1"/>
    <xf numFmtId="0" fontId="6" fillId="0" borderId="10" xfId="0" applyFont="1" applyBorder="1"/>
    <xf numFmtId="0" fontId="13" fillId="0" borderId="6" xfId="0" applyFont="1" applyBorder="1" applyAlignment="1">
      <alignment horizontal="left" vertical="top" wrapText="1"/>
    </xf>
    <xf numFmtId="0" fontId="24" fillId="0" borderId="0" xfId="2" applyFont="1" applyAlignment="1">
      <alignment horizontal="left"/>
    </xf>
    <xf numFmtId="0" fontId="26" fillId="0" borderId="0" xfId="2" applyFont="1" applyAlignment="1">
      <alignment horizontal="center"/>
    </xf>
    <xf numFmtId="0" fontId="5" fillId="0" borderId="6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13" fillId="0" borderId="7" xfId="0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right" vertical="top"/>
    </xf>
    <xf numFmtId="0" fontId="4" fillId="0" borderId="6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/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right" vertical="top"/>
    </xf>
    <xf numFmtId="0" fontId="6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49" fontId="3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Alignment="1">
      <alignment vertical="top"/>
    </xf>
    <xf numFmtId="165" fontId="5" fillId="0" borderId="2" xfId="0" applyNumberFormat="1" applyFont="1" applyBorder="1" applyAlignment="1">
      <alignment horizontal="right"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2" fontId="14" fillId="0" borderId="2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49" fontId="13" fillId="0" borderId="2" xfId="0" applyNumberFormat="1" applyFont="1" applyBorder="1" applyAlignment="1">
      <alignment horizontal="left" vertical="top" wrapText="1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8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5" fillId="0" borderId="0" xfId="0" applyFont="1"/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5" fillId="0" borderId="11" xfId="0" applyFont="1" applyBorder="1" applyAlignment="1">
      <alignment horizontal="right" vertical="top"/>
    </xf>
    <xf numFmtId="0" fontId="3" fillId="0" borderId="6" xfId="2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  <xf numFmtId="0" fontId="5" fillId="0" borderId="0" xfId="0" applyFont="1" applyBorder="1"/>
    <xf numFmtId="0" fontId="5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Border="1" applyAlignment="1">
      <alignment horizontal="right"/>
    </xf>
    <xf numFmtId="0" fontId="14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49" fontId="7" fillId="0" borderId="0" xfId="0" applyNumberFormat="1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/>
    </xf>
    <xf numFmtId="0" fontId="26" fillId="0" borderId="0" xfId="2" applyFont="1"/>
    <xf numFmtId="2" fontId="26" fillId="0" borderId="0" xfId="2" applyNumberFormat="1" applyFont="1"/>
    <xf numFmtId="2" fontId="7" fillId="0" borderId="9" xfId="2" applyNumberFormat="1" applyFont="1" applyBorder="1" applyAlignment="1">
      <alignment horizontal="right"/>
    </xf>
    <xf numFmtId="0" fontId="26" fillId="0" borderId="13" xfId="2" applyFont="1" applyBorder="1"/>
    <xf numFmtId="0" fontId="26" fillId="0" borderId="9" xfId="2" applyFont="1" applyBorder="1" applyAlignment="1">
      <alignment horizontal="center"/>
    </xf>
    <xf numFmtId="0" fontId="26" fillId="0" borderId="9" xfId="2" applyFont="1" applyBorder="1"/>
    <xf numFmtId="0" fontId="26" fillId="0" borderId="10" xfId="2" applyFont="1" applyBorder="1"/>
    <xf numFmtId="0" fontId="26" fillId="0" borderId="2" xfId="2" applyFont="1" applyBorder="1" applyAlignment="1">
      <alignment horizontal="center"/>
    </xf>
    <xf numFmtId="2" fontId="7" fillId="0" borderId="14" xfId="2" applyNumberFormat="1" applyFont="1" applyBorder="1" applyAlignment="1">
      <alignment horizontal="right"/>
    </xf>
    <xf numFmtId="0" fontId="26" fillId="0" borderId="12" xfId="2" applyFont="1" applyBorder="1"/>
    <xf numFmtId="0" fontId="26" fillId="0" borderId="14" xfId="2" applyFont="1" applyBorder="1" applyAlignment="1">
      <alignment horizontal="center"/>
    </xf>
    <xf numFmtId="0" fontId="26" fillId="0" borderId="14" xfId="2" applyFont="1" applyBorder="1"/>
    <xf numFmtId="0" fontId="26" fillId="0" borderId="6" xfId="2" applyFont="1" applyBorder="1" applyAlignment="1">
      <alignment horizontal="center"/>
    </xf>
    <xf numFmtId="2" fontId="26" fillId="0" borderId="9" xfId="2" applyNumberFormat="1" applyFont="1" applyBorder="1" applyAlignment="1">
      <alignment horizontal="right"/>
    </xf>
    <xf numFmtId="0" fontId="6" fillId="0" borderId="0" xfId="2" applyFont="1"/>
    <xf numFmtId="2" fontId="26" fillId="0" borderId="2" xfId="2" applyNumberFormat="1" applyFont="1" applyBorder="1" applyAlignment="1">
      <alignment horizontal="right"/>
    </xf>
    <xf numFmtId="0" fontId="26" fillId="0" borderId="7" xfId="2" applyFont="1" applyBorder="1" applyAlignment="1">
      <alignment horizontal="center"/>
    </xf>
    <xf numFmtId="0" fontId="26" fillId="0" borderId="8" xfId="2" applyFont="1" applyBorder="1" applyAlignment="1">
      <alignment horizontal="center"/>
    </xf>
    <xf numFmtId="0" fontId="26" fillId="0" borderId="15" xfId="2" applyFont="1" applyBorder="1"/>
    <xf numFmtId="0" fontId="26" fillId="0" borderId="16" xfId="2" applyFont="1" applyBorder="1"/>
    <xf numFmtId="0" fontId="26" fillId="0" borderId="0" xfId="2" applyFont="1" applyBorder="1" applyAlignment="1">
      <alignment horizontal="center"/>
    </xf>
    <xf numFmtId="0" fontId="26" fillId="0" borderId="17" xfId="2" applyFont="1" applyBorder="1"/>
    <xf numFmtId="0" fontId="26" fillId="0" borderId="12" xfId="2" applyFont="1" applyBorder="1" applyAlignment="1">
      <alignment horizontal="center"/>
    </xf>
    <xf numFmtId="0" fontId="26" fillId="0" borderId="0" xfId="2" applyFont="1" applyBorder="1"/>
    <xf numFmtId="0" fontId="26" fillId="0" borderId="18" xfId="2" applyFont="1" applyBorder="1"/>
    <xf numFmtId="0" fontId="26" fillId="0" borderId="11" xfId="2" applyFont="1" applyBorder="1" applyAlignment="1">
      <alignment horizontal="center"/>
    </xf>
    <xf numFmtId="0" fontId="26" fillId="0" borderId="11" xfId="2" applyFont="1" applyBorder="1"/>
    <xf numFmtId="0" fontId="19" fillId="0" borderId="0" xfId="2" applyFont="1" applyBorder="1"/>
    <xf numFmtId="0" fontId="7" fillId="0" borderId="0" xfId="2" applyFont="1" applyBorder="1" applyAlignment="1">
      <alignment vertical="center" wrapText="1"/>
    </xf>
    <xf numFmtId="0" fontId="24" fillId="0" borderId="0" xfId="2" applyFont="1"/>
    <xf numFmtId="49" fontId="10" fillId="0" borderId="0" xfId="2" applyNumberFormat="1" applyFont="1" applyAlignment="1">
      <alignment horizontal="center"/>
    </xf>
    <xf numFmtId="49" fontId="27" fillId="0" borderId="0" xfId="2" applyNumberFormat="1" applyFont="1" applyAlignment="1">
      <alignment horizontal="center"/>
    </xf>
    <xf numFmtId="0" fontId="19" fillId="0" borderId="0" xfId="2" applyFont="1"/>
    <xf numFmtId="0" fontId="3" fillId="0" borderId="0" xfId="2" applyFont="1"/>
    <xf numFmtId="0" fontId="7" fillId="0" borderId="0" xfId="2" applyFont="1"/>
    <xf numFmtId="0" fontId="9" fillId="0" borderId="0" xfId="2" applyFont="1" applyAlignment="1"/>
    <xf numFmtId="0" fontId="9" fillId="0" borderId="0" xfId="2" applyFont="1" applyAlignment="1">
      <alignment horizontal="left" vertical="top"/>
    </xf>
    <xf numFmtId="0" fontId="28" fillId="0" borderId="0" xfId="2" applyFont="1"/>
    <xf numFmtId="0" fontId="9" fillId="0" borderId="0" xfId="2" applyFont="1" applyAlignment="1">
      <alignment horizontal="right"/>
    </xf>
    <xf numFmtId="0" fontId="9" fillId="0" borderId="0" xfId="2" applyFont="1" applyAlignment="1">
      <alignment horizontal="left" vertical="center"/>
    </xf>
    <xf numFmtId="0" fontId="7" fillId="0" borderId="0" xfId="2" applyFont="1" applyAlignment="1">
      <alignment horizontal="center"/>
    </xf>
    <xf numFmtId="0" fontId="30" fillId="0" borderId="0" xfId="2" applyFont="1"/>
    <xf numFmtId="0" fontId="30" fillId="0" borderId="0" xfId="2" applyFont="1" applyAlignment="1">
      <alignment horizontal="center"/>
    </xf>
    <xf numFmtId="2" fontId="30" fillId="0" borderId="0" xfId="2" applyNumberFormat="1" applyFont="1" applyAlignment="1">
      <alignment horizontal="center"/>
    </xf>
    <xf numFmtId="0" fontId="30" fillId="0" borderId="0" xfId="2" applyFont="1" applyFill="1" applyBorder="1" applyAlignment="1">
      <alignment horizontal="left" vertical="center" wrapText="1"/>
    </xf>
    <xf numFmtId="0" fontId="30" fillId="0" borderId="0" xfId="2" applyFont="1" applyAlignment="1">
      <alignment horizontal="left"/>
    </xf>
    <xf numFmtId="0" fontId="30" fillId="0" borderId="0" xfId="2" applyFont="1" applyFill="1" applyBorder="1" applyAlignment="1">
      <alignment horizontal="left" vertical="top" wrapText="1"/>
    </xf>
    <xf numFmtId="0" fontId="3" fillId="0" borderId="0" xfId="2" applyFont="1" applyAlignment="1">
      <alignment horizontal="left" vertical="top"/>
    </xf>
    <xf numFmtId="0" fontId="30" fillId="0" borderId="0" xfId="2" applyFont="1" applyFill="1" applyBorder="1" applyAlignment="1">
      <alignment vertical="top" wrapText="1"/>
    </xf>
    <xf numFmtId="0" fontId="30" fillId="0" borderId="0" xfId="2" applyFont="1" applyBorder="1"/>
    <xf numFmtId="0" fontId="3" fillId="0" borderId="0" xfId="3" applyFont="1" applyBorder="1" applyAlignment="1">
      <alignment horizontal="left" vertical="center"/>
    </xf>
    <xf numFmtId="2" fontId="24" fillId="0" borderId="0" xfId="2" applyNumberFormat="1" applyFont="1" applyBorder="1" applyAlignment="1">
      <alignment horizontal="center" vertical="center" wrapText="1"/>
    </xf>
    <xf numFmtId="0" fontId="3" fillId="0" borderId="0" xfId="2" applyFont="1" applyBorder="1"/>
    <xf numFmtId="0" fontId="3" fillId="0" borderId="2" xfId="2" applyFont="1" applyBorder="1"/>
    <xf numFmtId="2" fontId="3" fillId="0" borderId="2" xfId="4" applyNumberFormat="1" applyFont="1" applyBorder="1" applyAlignment="1">
      <alignment horizontal="center" vertical="center" wrapText="1"/>
    </xf>
    <xf numFmtId="166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left" vertical="top" wrapText="1"/>
    </xf>
    <xf numFmtId="0" fontId="3" fillId="0" borderId="2" xfId="4" applyFont="1" applyBorder="1" applyAlignment="1">
      <alignment vertical="top"/>
    </xf>
    <xf numFmtId="2" fontId="3" fillId="0" borderId="6" xfId="2" applyNumberFormat="1" applyFont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vertical="top" wrapText="1"/>
    </xf>
    <xf numFmtId="0" fontId="3" fillId="0" borderId="2" xfId="4" applyFont="1" applyBorder="1" applyAlignment="1">
      <alignment horizontal="center" vertical="top"/>
    </xf>
    <xf numFmtId="0" fontId="32" fillId="0" borderId="0" xfId="2" applyFont="1" applyBorder="1"/>
    <xf numFmtId="165" fontId="3" fillId="0" borderId="2" xfId="4" applyNumberFormat="1" applyFont="1" applyBorder="1" applyAlignment="1">
      <alignment horizontal="center" vertical="center" wrapText="1"/>
    </xf>
    <xf numFmtId="2" fontId="33" fillId="0" borderId="0" xfId="2" applyNumberFormat="1" applyFont="1" applyBorder="1" applyAlignment="1">
      <alignment horizontal="center" vertical="center" wrapText="1"/>
    </xf>
    <xf numFmtId="0" fontId="30" fillId="0" borderId="0" xfId="4" applyFont="1"/>
    <xf numFmtId="0" fontId="24" fillId="0" borderId="0" xfId="4" applyFont="1"/>
    <xf numFmtId="2" fontId="3" fillId="0" borderId="2" xfId="2" applyNumberFormat="1" applyFont="1" applyBorder="1" applyAlignment="1">
      <alignment horizontal="center"/>
    </xf>
    <xf numFmtId="0" fontId="30" fillId="0" borderId="2" xfId="2" applyFont="1" applyBorder="1"/>
    <xf numFmtId="0" fontId="3" fillId="0" borderId="2" xfId="2" applyFont="1" applyBorder="1" applyAlignment="1">
      <alignment horizontal="center"/>
    </xf>
    <xf numFmtId="2" fontId="3" fillId="0" borderId="6" xfId="2" applyNumberFormat="1" applyFont="1" applyBorder="1" applyAlignment="1">
      <alignment horizontal="center"/>
    </xf>
    <xf numFmtId="0" fontId="3" fillId="0" borderId="6" xfId="2" applyFont="1" applyBorder="1" applyAlignment="1">
      <alignment horizontal="center"/>
    </xf>
    <xf numFmtId="0" fontId="3" fillId="0" borderId="6" xfId="2" applyFont="1" applyBorder="1" applyAlignment="1">
      <alignment horizontal="center" vertical="center" wrapText="1"/>
    </xf>
    <xf numFmtId="0" fontId="3" fillId="0" borderId="2" xfId="2" applyNumberFormat="1" applyFont="1" applyBorder="1" applyAlignment="1">
      <alignment wrapText="1"/>
    </xf>
    <xf numFmtId="0" fontId="3" fillId="0" borderId="6" xfId="2" applyFont="1" applyBorder="1" applyAlignment="1">
      <alignment horizontal="left" vertical="center"/>
    </xf>
    <xf numFmtId="0" fontId="3" fillId="0" borderId="6" xfId="2" applyFont="1" applyBorder="1" applyAlignment="1">
      <alignment horizontal="left" vertical="center" wrapText="1"/>
    </xf>
    <xf numFmtId="0" fontId="3" fillId="0" borderId="7" xfId="2" applyFont="1" applyBorder="1" applyAlignment="1">
      <alignment horizontal="center"/>
    </xf>
    <xf numFmtId="0" fontId="3" fillId="0" borderId="15" xfId="2" applyFont="1" applyBorder="1" applyAlignment="1">
      <alignment horizontal="center"/>
    </xf>
    <xf numFmtId="0" fontId="3" fillId="0" borderId="10" xfId="2" applyFont="1" applyBorder="1" applyAlignment="1">
      <alignment horizontal="left"/>
    </xf>
    <xf numFmtId="0" fontId="24" fillId="0" borderId="0" xfId="2" applyFont="1" applyAlignment="1">
      <alignment vertical="top"/>
    </xf>
    <xf numFmtId="0" fontId="30" fillId="0" borderId="0" xfId="2" applyFont="1" applyFill="1" applyAlignment="1">
      <alignment horizontal="left"/>
    </xf>
    <xf numFmtId="0" fontId="30" fillId="0" borderId="0" xfId="2" applyFont="1" applyFill="1" applyBorder="1" applyAlignme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0" fontId="3" fillId="0" borderId="0" xfId="2" applyFont="1" applyFill="1" applyBorder="1" applyAlignment="1"/>
    <xf numFmtId="0" fontId="30" fillId="0" borderId="0" xfId="2" applyFont="1" applyAlignment="1">
      <alignment vertical="top"/>
    </xf>
    <xf numFmtId="0" fontId="3" fillId="0" borderId="0" xfId="2" applyFont="1" applyAlignment="1">
      <alignment horizontal="center" vertical="top"/>
    </xf>
    <xf numFmtId="0" fontId="30" fillId="0" borderId="0" xfId="2" applyFont="1" applyAlignment="1">
      <alignment horizontal="center" vertical="top"/>
    </xf>
    <xf numFmtId="0" fontId="26" fillId="0" borderId="0" xfId="2" applyFont="1" applyAlignment="1">
      <alignment vertical="top"/>
    </xf>
    <xf numFmtId="0" fontId="34" fillId="0" borderId="0" xfId="2" applyFont="1"/>
    <xf numFmtId="0" fontId="35" fillId="0" borderId="0" xfId="2" applyFont="1"/>
    <xf numFmtId="0" fontId="36" fillId="0" borderId="0" xfId="2" applyFont="1" applyAlignment="1">
      <alignment horizontal="left" vertical="center"/>
    </xf>
    <xf numFmtId="0" fontId="35" fillId="0" borderId="0" xfId="2" applyFont="1" applyAlignment="1">
      <alignment vertical="center"/>
    </xf>
    <xf numFmtId="0" fontId="3" fillId="0" borderId="0" xfId="0" applyFont="1" applyAlignment="1">
      <alignment horizontal="center" vertical="top" wrapText="1"/>
    </xf>
    <xf numFmtId="2" fontId="3" fillId="0" borderId="0" xfId="0" applyNumberFormat="1" applyFont="1" applyAlignment="1">
      <alignment horizontal="center" vertical="top"/>
    </xf>
    <xf numFmtId="0" fontId="13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2" fontId="14" fillId="0" borderId="0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/>
    </xf>
    <xf numFmtId="0" fontId="39" fillId="0" borderId="0" xfId="1" applyFont="1" applyAlignment="1"/>
    <xf numFmtId="0" fontId="38" fillId="0" borderId="0" xfId="1" applyFont="1" applyAlignment="1"/>
    <xf numFmtId="0" fontId="30" fillId="0" borderId="0" xfId="1" applyFont="1" applyBorder="1" applyAlignment="1">
      <alignment horizontal="left" vertical="center"/>
    </xf>
    <xf numFmtId="0" fontId="40" fillId="0" borderId="0" xfId="1" applyFont="1"/>
    <xf numFmtId="0" fontId="41" fillId="0" borderId="0" xfId="0" applyFont="1"/>
    <xf numFmtId="0" fontId="41" fillId="0" borderId="0" xfId="0" applyFont="1" applyAlignment="1">
      <alignment horizontal="left"/>
    </xf>
    <xf numFmtId="0" fontId="6" fillId="0" borderId="12" xfId="0" applyFont="1" applyBorder="1"/>
    <xf numFmtId="0" fontId="0" fillId="0" borderId="12" xfId="0" applyFont="1" applyBorder="1"/>
    <xf numFmtId="0" fontId="6" fillId="0" borderId="0" xfId="0" applyFont="1" applyAlignment="1">
      <alignment horizontal="left"/>
    </xf>
    <xf numFmtId="0" fontId="4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/>
    </xf>
    <xf numFmtId="0" fontId="41" fillId="0" borderId="12" xfId="0" applyFont="1" applyFill="1" applyBorder="1" applyAlignment="1">
      <alignment horizontal="center" vertical="center"/>
    </xf>
    <xf numFmtId="0" fontId="6" fillId="0" borderId="0" xfId="0" applyFont="1" applyAlignment="1"/>
    <xf numFmtId="0" fontId="42" fillId="0" borderId="0" xfId="0" applyFont="1" applyAlignment="1">
      <alignment vertical="center"/>
    </xf>
    <xf numFmtId="4" fontId="6" fillId="0" borderId="2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3" fillId="0" borderId="0" xfId="0" applyFont="1"/>
    <xf numFmtId="3" fontId="44" fillId="0" borderId="0" xfId="6" applyNumberFormat="1" applyFont="1"/>
    <xf numFmtId="0" fontId="0" fillId="0" borderId="0" xfId="0" applyFont="1"/>
    <xf numFmtId="0" fontId="3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0" borderId="0" xfId="0" applyFont="1" applyBorder="1"/>
    <xf numFmtId="0" fontId="45" fillId="0" borderId="0" xfId="0" applyFont="1"/>
    <xf numFmtId="0" fontId="24" fillId="0" borderId="0" xfId="0" applyFont="1" applyBorder="1"/>
    <xf numFmtId="0" fontId="19" fillId="0" borderId="0" xfId="0" applyFont="1" applyBorder="1"/>
    <xf numFmtId="0" fontId="46" fillId="0" borderId="0" xfId="0" applyFont="1" applyAlignment="1">
      <alignment horizontal="right"/>
    </xf>
    <xf numFmtId="0" fontId="47" fillId="0" borderId="0" xfId="0" applyFont="1"/>
    <xf numFmtId="3" fontId="48" fillId="0" borderId="0" xfId="6" applyNumberFormat="1" applyFont="1"/>
    <xf numFmtId="0" fontId="49" fillId="0" borderId="0" xfId="0" applyFont="1"/>
    <xf numFmtId="3" fontId="6" fillId="0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/>
    <xf numFmtId="3" fontId="7" fillId="0" borderId="2" xfId="0" applyNumberFormat="1" applyFont="1" applyBorder="1" applyAlignment="1"/>
    <xf numFmtId="166" fontId="5" fillId="0" borderId="6" xfId="0" applyNumberFormat="1" applyFont="1" applyBorder="1" applyAlignment="1">
      <alignment horizontal="right" vertical="center" wrapText="1"/>
    </xf>
    <xf numFmtId="0" fontId="11" fillId="0" borderId="0" xfId="0" applyFont="1"/>
    <xf numFmtId="0" fontId="11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9" fillId="0" borderId="0" xfId="0" applyNumberFormat="1" applyFont="1" applyFill="1" applyAlignment="1">
      <alignment horizontal="center" wrapText="1"/>
    </xf>
    <xf numFmtId="0" fontId="9" fillId="0" borderId="0" xfId="0" applyFont="1" applyFill="1" applyAlignment="1"/>
    <xf numFmtId="0" fontId="3" fillId="0" borderId="0" xfId="0" applyNumberFormat="1" applyFont="1" applyFill="1" applyAlignment="1">
      <alignment horizontal="center" wrapText="1"/>
    </xf>
    <xf numFmtId="2" fontId="9" fillId="0" borderId="0" xfId="0" applyNumberFormat="1" applyFont="1" applyAlignment="1"/>
    <xf numFmtId="2" fontId="9" fillId="0" borderId="0" xfId="0" applyNumberFormat="1" applyFont="1"/>
    <xf numFmtId="0" fontId="3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19" fillId="0" borderId="6" xfId="0" applyFont="1" applyBorder="1" applyAlignment="1">
      <alignment horizontal="center" vertical="center" wrapText="1"/>
    </xf>
    <xf numFmtId="49" fontId="51" fillId="0" borderId="6" xfId="0" applyNumberFormat="1" applyFont="1" applyBorder="1" applyAlignment="1">
      <alignment horizontal="center" vertical="center" wrapText="1"/>
    </xf>
    <xf numFmtId="0" fontId="52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3" fillId="0" borderId="0" xfId="0" applyFont="1"/>
    <xf numFmtId="0" fontId="19" fillId="0" borderId="6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center" vertical="center" wrapText="1"/>
    </xf>
    <xf numFmtId="0" fontId="53" fillId="0" borderId="2" xfId="0" applyFont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52" fillId="3" borderId="2" xfId="0" applyFont="1" applyFill="1" applyBorder="1" applyAlignment="1">
      <alignment vertical="center" wrapText="1"/>
    </xf>
    <xf numFmtId="0" fontId="23" fillId="3" borderId="2" xfId="0" applyFont="1" applyFill="1" applyBorder="1" applyAlignment="1">
      <alignment vertical="center" wrapText="1"/>
    </xf>
    <xf numFmtId="0" fontId="23" fillId="4" borderId="2" xfId="0" applyFont="1" applyFill="1" applyBorder="1" applyAlignment="1">
      <alignment vertical="center" wrapText="1"/>
    </xf>
    <xf numFmtId="0" fontId="38" fillId="0" borderId="0" xfId="1" applyFont="1" applyAlignment="1">
      <alignment horizontal="center"/>
    </xf>
    <xf numFmtId="0" fontId="25" fillId="0" borderId="0" xfId="0" applyFont="1"/>
    <xf numFmtId="0" fontId="7" fillId="0" borderId="10" xfId="0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25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23" fillId="0" borderId="10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3" fillId="4" borderId="10" xfId="0" applyFont="1" applyFill="1" applyBorder="1" applyAlignment="1">
      <alignment horizontal="center" vertical="center" wrapText="1"/>
    </xf>
    <xf numFmtId="0" fontId="23" fillId="4" borderId="9" xfId="0" applyFont="1" applyFill="1" applyBorder="1" applyAlignment="1">
      <alignment horizontal="center" vertical="center" wrapText="1"/>
    </xf>
    <xf numFmtId="0" fontId="23" fillId="3" borderId="10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19" fillId="0" borderId="1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6" fillId="0" borderId="0" xfId="2" applyFont="1" applyAlignment="1">
      <alignment horizontal="right"/>
    </xf>
    <xf numFmtId="49" fontId="32" fillId="0" borderId="0" xfId="2" applyNumberFormat="1" applyFont="1"/>
    <xf numFmtId="16" fontId="24" fillId="0" borderId="12" xfId="2" applyNumberFormat="1" applyFont="1" applyBorder="1" applyAlignment="1">
      <alignment horizontal="left" vertical="top" wrapText="1"/>
    </xf>
    <xf numFmtId="0" fontId="3" fillId="0" borderId="7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/>
    </xf>
    <xf numFmtId="0" fontId="3" fillId="0" borderId="9" xfId="2" applyFont="1" applyBorder="1" applyAlignment="1">
      <alignment horizontal="center"/>
    </xf>
    <xf numFmtId="0" fontId="26" fillId="0" borderId="0" xfId="2" applyFont="1" applyAlignment="1">
      <alignment horizontal="center"/>
    </xf>
    <xf numFmtId="0" fontId="9" fillId="0" borderId="0" xfId="2" applyFont="1" applyAlignment="1">
      <alignment horizontal="left"/>
    </xf>
    <xf numFmtId="0" fontId="26" fillId="0" borderId="0" xfId="2" applyFont="1" applyAlignment="1">
      <alignment horizontal="left" vertical="center"/>
    </xf>
    <xf numFmtId="0" fontId="24" fillId="0" borderId="0" xfId="2" applyFont="1" applyBorder="1" applyAlignment="1">
      <alignment horizontal="left" vertical="center" wrapText="1"/>
    </xf>
    <xf numFmtId="0" fontId="26" fillId="0" borderId="7" xfId="2" applyFont="1" applyBorder="1" applyAlignment="1">
      <alignment horizontal="center" vertical="center" wrapText="1"/>
    </xf>
    <xf numFmtId="0" fontId="26" fillId="0" borderId="6" xfId="2" applyFont="1" applyBorder="1" applyAlignment="1">
      <alignment horizontal="center" vertical="center" wrapText="1"/>
    </xf>
    <xf numFmtId="0" fontId="24" fillId="0" borderId="0" xfId="2" applyFont="1" applyAlignment="1">
      <alignment horizontal="left"/>
    </xf>
    <xf numFmtId="0" fontId="19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13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4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13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9" fillId="0" borderId="12" xfId="0" applyFont="1" applyBorder="1" applyAlignment="1">
      <alignment horizontal="center" vertical="top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14" fillId="0" borderId="7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/>
    </xf>
    <xf numFmtId="0" fontId="13" fillId="0" borderId="8" xfId="0" applyFont="1" applyBorder="1" applyAlignment="1">
      <alignment horizontal="center" vertical="top"/>
    </xf>
    <xf numFmtId="0" fontId="13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4" fillId="0" borderId="7" xfId="0" applyFont="1" applyBorder="1" applyAlignment="1">
      <alignment horizontal="right" vertical="top" wrapText="1"/>
    </xf>
    <xf numFmtId="0" fontId="14" fillId="0" borderId="8" xfId="0" applyFont="1" applyBorder="1" applyAlignment="1">
      <alignment horizontal="right" vertical="top" wrapText="1"/>
    </xf>
    <xf numFmtId="0" fontId="14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6" fillId="0" borderId="7" xfId="0" applyFont="1" applyBorder="1"/>
    <xf numFmtId="0" fontId="6" fillId="0" borderId="8" xfId="0" applyFont="1" applyBorder="1"/>
    <xf numFmtId="0" fontId="6" fillId="0" borderId="6" xfId="0" applyFont="1" applyBorder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right" vertical="top" wrapText="1"/>
    </xf>
  </cellXfs>
  <cellStyles count="7">
    <cellStyle name="Обычный" xfId="0" builtinId="0"/>
    <cellStyle name="Обычный 2" xfId="1"/>
    <cellStyle name="Обычный 3" xfId="2"/>
    <cellStyle name="Обычный_ведомости" xfId="3"/>
    <cellStyle name="Обычный_Шина" xfId="4"/>
    <cellStyle name="Стиль 1" xfId="5"/>
    <cellStyle name="Финансовый_Коэф. Т-3   000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view="pageBreakPreview" topLeftCell="A4" zoomScale="60" zoomScaleNormal="100" workbookViewId="0">
      <selection activeCell="C27" sqref="C27"/>
    </sheetView>
  </sheetViews>
  <sheetFormatPr defaultRowHeight="12.75" x14ac:dyDescent="0.2"/>
  <cols>
    <col min="1" max="1" width="5.7109375" customWidth="1"/>
    <col min="2" max="2" width="7" customWidth="1"/>
    <col min="3" max="3" width="33.5703125" customWidth="1"/>
    <col min="4" max="4" width="10.7109375" customWidth="1"/>
    <col min="5" max="5" width="11.7109375" customWidth="1"/>
    <col min="6" max="6" width="12.85546875" customWidth="1"/>
    <col min="7" max="7" width="13.42578125" customWidth="1"/>
  </cols>
  <sheetData>
    <row r="1" spans="1:12" x14ac:dyDescent="0.2">
      <c r="D1" s="27" t="s">
        <v>484</v>
      </c>
      <c r="G1" s="272"/>
    </row>
    <row r="2" spans="1:12" s="262" customFormat="1" ht="15.75" x14ac:dyDescent="0.25">
      <c r="A2" s="271" t="s">
        <v>151</v>
      </c>
      <c r="B2" s="270"/>
      <c r="C2" s="265"/>
      <c r="F2" s="85" t="s">
        <v>81</v>
      </c>
      <c r="G2" s="269"/>
      <c r="H2" s="269"/>
      <c r="I2" s="268"/>
      <c r="J2" s="268"/>
    </row>
    <row r="3" spans="1:12" s="262" customFormat="1" ht="15.75" x14ac:dyDescent="0.25">
      <c r="A3" s="268" t="s">
        <v>152</v>
      </c>
      <c r="B3" s="268"/>
      <c r="C3" s="265"/>
      <c r="F3" s="6" t="s">
        <v>476</v>
      </c>
      <c r="G3" s="6"/>
      <c r="H3" s="6"/>
      <c r="I3" s="268"/>
      <c r="J3" s="268"/>
    </row>
    <row r="4" spans="1:12" s="262" customFormat="1" ht="30" customHeight="1" x14ac:dyDescent="0.25">
      <c r="A4" s="267" t="s">
        <v>475</v>
      </c>
      <c r="B4" s="266"/>
      <c r="C4" s="265"/>
      <c r="G4" s="235" t="s">
        <v>474</v>
      </c>
      <c r="H4" s="7"/>
      <c r="I4" s="266"/>
      <c r="J4" s="266"/>
    </row>
    <row r="5" spans="1:12" s="262" customFormat="1" ht="15.75" x14ac:dyDescent="0.2">
      <c r="A5" s="264" t="s">
        <v>477</v>
      </c>
      <c r="B5" s="264"/>
      <c r="C5" s="273"/>
      <c r="G5" s="234" t="s">
        <v>478</v>
      </c>
      <c r="H5" s="6"/>
      <c r="I5" s="264"/>
      <c r="J5" s="264"/>
    </row>
    <row r="6" spans="1:12" ht="15" x14ac:dyDescent="0.2">
      <c r="A6" s="263"/>
      <c r="B6" s="263"/>
      <c r="D6" s="263"/>
      <c r="E6" s="263"/>
      <c r="F6" s="263"/>
      <c r="G6" s="263"/>
      <c r="H6" s="263"/>
      <c r="I6" s="263"/>
      <c r="J6" s="263"/>
    </row>
    <row r="7" spans="1:12" ht="15" x14ac:dyDescent="0.2">
      <c r="A7" s="263"/>
      <c r="B7" s="263"/>
      <c r="D7" s="263"/>
      <c r="E7" s="263"/>
      <c r="F7" s="263"/>
      <c r="G7" s="263"/>
      <c r="H7" s="263"/>
      <c r="I7" s="263"/>
      <c r="J7" s="263"/>
    </row>
    <row r="8" spans="1:12" ht="15" x14ac:dyDescent="0.2">
      <c r="D8" s="263"/>
      <c r="E8" s="263"/>
      <c r="F8" s="263"/>
      <c r="G8" s="263"/>
      <c r="H8" s="263"/>
      <c r="I8" s="263"/>
      <c r="J8" s="263"/>
    </row>
    <row r="9" spans="1:12" ht="15.75" x14ac:dyDescent="0.25">
      <c r="A9" s="312" t="s">
        <v>473</v>
      </c>
      <c r="B9" s="312"/>
      <c r="C9" s="312"/>
      <c r="D9" s="312"/>
      <c r="E9" s="312"/>
      <c r="F9" s="312"/>
      <c r="G9" s="312"/>
      <c r="H9" s="262"/>
      <c r="I9" s="262"/>
      <c r="J9" s="262"/>
      <c r="K9" s="262"/>
      <c r="L9" s="262"/>
    </row>
    <row r="10" spans="1:12" ht="15.75" x14ac:dyDescent="0.2">
      <c r="A10" s="313" t="s">
        <v>472</v>
      </c>
      <c r="B10" s="314"/>
      <c r="C10" s="314"/>
      <c r="D10" s="314"/>
      <c r="E10" s="314"/>
      <c r="F10" s="314"/>
      <c r="G10" s="314"/>
      <c r="H10" s="262"/>
      <c r="I10" s="262"/>
      <c r="J10" s="262"/>
      <c r="K10" s="262"/>
      <c r="L10" s="262"/>
    </row>
    <row r="11" spans="1:12" ht="15" x14ac:dyDescent="0.2">
      <c r="A11" s="315" t="s">
        <v>404</v>
      </c>
      <c r="B11" s="316"/>
      <c r="C11" s="316"/>
      <c r="D11" s="316"/>
      <c r="E11" s="316"/>
      <c r="F11" s="316"/>
      <c r="G11" s="316"/>
    </row>
    <row r="12" spans="1:12" ht="19.5" customHeight="1" x14ac:dyDescent="0.25">
      <c r="A12" s="308" t="s">
        <v>480</v>
      </c>
      <c r="B12" s="308"/>
      <c r="C12" s="308"/>
      <c r="D12" s="274"/>
      <c r="E12" s="274"/>
      <c r="F12" s="274"/>
      <c r="G12" s="275"/>
    </row>
    <row r="13" spans="1:12" x14ac:dyDescent="0.2">
      <c r="A13" s="260"/>
      <c r="B13" s="260"/>
      <c r="C13" s="260"/>
      <c r="D13" s="261"/>
      <c r="E13" s="261"/>
      <c r="F13" s="261"/>
      <c r="G13" s="260"/>
    </row>
    <row r="14" spans="1:12" ht="38.25" x14ac:dyDescent="0.2">
      <c r="A14" s="259" t="s">
        <v>437</v>
      </c>
      <c r="B14" s="259" t="s">
        <v>471</v>
      </c>
      <c r="C14" s="259" t="s">
        <v>470</v>
      </c>
      <c r="D14" s="259" t="s">
        <v>469</v>
      </c>
      <c r="E14" s="259" t="s">
        <v>468</v>
      </c>
      <c r="F14" s="259" t="s">
        <v>467</v>
      </c>
      <c r="G14" s="259" t="s">
        <v>466</v>
      </c>
    </row>
    <row r="15" spans="1:12" x14ac:dyDescent="0.2">
      <c r="A15" s="257">
        <v>1</v>
      </c>
      <c r="B15" s="258">
        <v>2</v>
      </c>
      <c r="C15" s="257">
        <v>3</v>
      </c>
      <c r="D15" s="257">
        <v>4</v>
      </c>
      <c r="E15" s="257">
        <v>5</v>
      </c>
      <c r="F15" s="257">
        <v>6</v>
      </c>
      <c r="G15" s="257">
        <v>7</v>
      </c>
    </row>
    <row r="16" spans="1:12" ht="47.25" customHeight="1" x14ac:dyDescent="0.2">
      <c r="A16" s="256" t="s">
        <v>465</v>
      </c>
      <c r="B16" s="255" t="s">
        <v>479</v>
      </c>
      <c r="C16" s="254" t="s">
        <v>404</v>
      </c>
      <c r="D16" s="253">
        <f>'Ресурсная смета'!H241</f>
        <v>475000</v>
      </c>
      <c r="E16" s="276">
        <f>'Ресурсная смета'!H236*0.949789</f>
        <v>105945.16379399999</v>
      </c>
      <c r="F16" s="253">
        <f>D16*0.18</f>
        <v>85500</v>
      </c>
      <c r="G16" s="253">
        <f>D16+F16</f>
        <v>560500</v>
      </c>
      <c r="H16" s="252"/>
      <c r="I16" s="252"/>
      <c r="J16" s="252"/>
      <c r="K16" s="252"/>
      <c r="L16" s="252"/>
    </row>
    <row r="17" spans="1:12" ht="22.5" customHeight="1" x14ac:dyDescent="0.2">
      <c r="A17" s="309" t="s">
        <v>446</v>
      </c>
      <c r="B17" s="310"/>
      <c r="C17" s="311"/>
      <c r="D17" s="277">
        <f>D16</f>
        <v>475000</v>
      </c>
      <c r="E17" s="278">
        <f>E16</f>
        <v>105945.16379399999</v>
      </c>
      <c r="F17" s="277">
        <f>F16</f>
        <v>85500</v>
      </c>
      <c r="G17" s="277">
        <f>G16</f>
        <v>560500</v>
      </c>
      <c r="H17" s="240"/>
      <c r="I17" s="240"/>
      <c r="J17" s="240"/>
      <c r="K17" s="240"/>
      <c r="L17" s="240"/>
    </row>
    <row r="18" spans="1:12" x14ac:dyDescent="0.2">
      <c r="A18" s="241"/>
      <c r="B18" s="240"/>
      <c r="C18" s="240"/>
      <c r="D18" s="245"/>
      <c r="E18" s="245"/>
      <c r="F18" s="245"/>
      <c r="G18" s="245"/>
      <c r="H18" s="240"/>
      <c r="I18" s="240"/>
      <c r="J18" s="240"/>
      <c r="K18" s="240"/>
      <c r="L18" s="240"/>
    </row>
    <row r="19" spans="1:12" x14ac:dyDescent="0.2">
      <c r="A19" s="241"/>
      <c r="B19" s="240"/>
      <c r="C19" s="240"/>
      <c r="D19" s="245"/>
      <c r="E19" s="245"/>
      <c r="F19" s="245"/>
      <c r="G19" s="245"/>
      <c r="H19" s="240"/>
      <c r="I19" s="240"/>
      <c r="J19" s="240"/>
      <c r="K19" s="240"/>
      <c r="L19" s="240"/>
    </row>
    <row r="20" spans="1:12" x14ac:dyDescent="0.2">
      <c r="A20" s="241"/>
      <c r="B20" s="240"/>
      <c r="C20" s="240"/>
      <c r="D20" s="245"/>
      <c r="E20" s="245"/>
      <c r="F20" s="245"/>
      <c r="G20" s="245"/>
      <c r="H20" s="240"/>
      <c r="I20" s="240"/>
      <c r="J20" s="240"/>
      <c r="K20" s="240"/>
      <c r="L20" s="240"/>
    </row>
    <row r="21" spans="1:12" ht="40.5" customHeight="1" x14ac:dyDescent="0.2">
      <c r="A21" s="241"/>
      <c r="B21" s="240"/>
      <c r="C21" s="251" t="s">
        <v>462</v>
      </c>
      <c r="D21" s="250"/>
      <c r="E21" s="250"/>
      <c r="F21" s="249" t="s">
        <v>461</v>
      </c>
      <c r="G21" s="245"/>
      <c r="H21" s="240"/>
      <c r="I21" s="240"/>
      <c r="J21" s="240"/>
      <c r="K21" s="240"/>
      <c r="L21" s="240"/>
    </row>
    <row r="22" spans="1:12" ht="40.5" customHeight="1" x14ac:dyDescent="0.2">
      <c r="A22" s="241"/>
      <c r="B22" s="240"/>
      <c r="C22" s="248"/>
      <c r="D22" s="247"/>
      <c r="E22" s="247"/>
      <c r="F22" s="246"/>
      <c r="G22" s="245"/>
      <c r="H22" s="240"/>
      <c r="I22" s="240"/>
      <c r="J22" s="240"/>
      <c r="K22" s="240"/>
      <c r="L22" s="240"/>
    </row>
    <row r="23" spans="1:12" x14ac:dyDescent="0.2">
      <c r="A23" s="244"/>
      <c r="B23" s="27"/>
      <c r="C23" s="27" t="s">
        <v>464</v>
      </c>
      <c r="D23" s="243"/>
      <c r="E23" s="242"/>
      <c r="F23" s="317" t="s">
        <v>460</v>
      </c>
      <c r="G23" s="317"/>
      <c r="H23" s="27"/>
      <c r="I23" s="27"/>
      <c r="J23" s="27"/>
      <c r="K23" s="27"/>
      <c r="L23" s="27"/>
    </row>
    <row r="24" spans="1:12" x14ac:dyDescent="0.2">
      <c r="A24" s="241"/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0"/>
    </row>
    <row r="25" spans="1:12" x14ac:dyDescent="0.2">
      <c r="A25" s="241"/>
      <c r="B25" s="240"/>
      <c r="C25" s="27"/>
      <c r="D25" s="27"/>
      <c r="E25" s="27"/>
      <c r="F25" s="240"/>
      <c r="G25" s="240"/>
      <c r="H25" s="240"/>
      <c r="I25" s="240"/>
      <c r="J25" s="240"/>
      <c r="K25" s="240"/>
      <c r="L25" s="240"/>
    </row>
    <row r="26" spans="1:12" x14ac:dyDescent="0.2">
      <c r="A26" s="241"/>
      <c r="B26" s="240"/>
      <c r="C26" s="240"/>
      <c r="D26" s="240"/>
      <c r="E26" s="240"/>
      <c r="F26" s="240"/>
      <c r="G26" s="240"/>
      <c r="H26" s="240"/>
      <c r="I26" s="240"/>
      <c r="J26" s="240"/>
      <c r="K26" s="240"/>
      <c r="L26" s="240"/>
    </row>
    <row r="27" spans="1:12" x14ac:dyDescent="0.2">
      <c r="A27" s="240"/>
      <c r="B27" s="240"/>
      <c r="C27" s="240"/>
      <c r="D27" s="240"/>
      <c r="E27" s="240"/>
      <c r="F27" s="240"/>
      <c r="G27" s="240"/>
      <c r="H27" s="240"/>
      <c r="I27" s="240"/>
      <c r="J27" s="240"/>
      <c r="K27" s="240"/>
      <c r="L27" s="240"/>
    </row>
    <row r="28" spans="1:12" ht="15" x14ac:dyDescent="0.2">
      <c r="B28" s="239"/>
      <c r="C28" s="239"/>
      <c r="D28" s="239"/>
      <c r="E28" s="238"/>
      <c r="F28" s="238"/>
      <c r="G28" s="238"/>
      <c r="H28" s="238"/>
    </row>
    <row r="29" spans="1:12" ht="15.75" x14ac:dyDescent="0.25">
      <c r="B29" s="236"/>
      <c r="C29" s="236"/>
      <c r="D29" s="236"/>
      <c r="E29" s="236"/>
      <c r="F29" s="236"/>
      <c r="G29" s="236"/>
      <c r="H29" s="236"/>
    </row>
    <row r="30" spans="1:12" ht="15.75" x14ac:dyDescent="0.25">
      <c r="B30" s="237"/>
      <c r="C30" s="236"/>
      <c r="D30" s="236"/>
      <c r="E30" s="236"/>
      <c r="F30" s="236"/>
      <c r="G30" s="236"/>
      <c r="H30" s="236"/>
    </row>
    <row r="31" spans="1:12" ht="15.75" x14ac:dyDescent="0.25">
      <c r="B31" s="307"/>
      <c r="C31" s="307"/>
      <c r="D31" s="307"/>
      <c r="E31" s="307"/>
      <c r="F31" s="307"/>
      <c r="G31" s="307"/>
      <c r="H31" s="307"/>
    </row>
  </sheetData>
  <mergeCells count="7">
    <mergeCell ref="B31:H31"/>
    <mergeCell ref="A12:C12"/>
    <mergeCell ref="A17:C17"/>
    <mergeCell ref="A9:G9"/>
    <mergeCell ref="A10:G10"/>
    <mergeCell ref="A11:G11"/>
    <mergeCell ref="F23:G23"/>
  </mergeCells>
  <phoneticPr fontId="1" type="noConversion"/>
  <pageMargins left="0.70866141732283472" right="0.28999999999999998" top="0.49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abSelected="1" view="pageBreakPreview" zoomScaleNormal="100" zoomScaleSheetLayoutView="100" workbookViewId="0">
      <selection activeCell="B32" sqref="B32"/>
    </sheetView>
  </sheetViews>
  <sheetFormatPr defaultRowHeight="18.75" x14ac:dyDescent="0.3"/>
  <cols>
    <col min="1" max="1" width="8.42578125" style="280" customWidth="1"/>
    <col min="2" max="2" width="58.140625" style="280" customWidth="1"/>
    <col min="3" max="3" width="19.7109375" style="280" customWidth="1"/>
    <col min="4" max="4" width="19.7109375" style="280" hidden="1" customWidth="1"/>
    <col min="5" max="8" width="9.42578125" style="280" customWidth="1"/>
    <col min="9" max="10" width="18.7109375" style="280" customWidth="1"/>
    <col min="11" max="16384" width="9.140625" style="280"/>
  </cols>
  <sheetData>
    <row r="1" spans="1:10" x14ac:dyDescent="0.3">
      <c r="F1" s="285" t="s">
        <v>463</v>
      </c>
      <c r="G1" s="285"/>
      <c r="J1" s="285"/>
    </row>
    <row r="2" spans="1:10" ht="32.25" customHeight="1" x14ac:dyDescent="0.3">
      <c r="F2" s="328" t="s">
        <v>502</v>
      </c>
      <c r="G2" s="328"/>
      <c r="H2" s="328"/>
      <c r="I2" s="328"/>
      <c r="J2" s="303"/>
    </row>
    <row r="3" spans="1:10" ht="26.25" customHeight="1" x14ac:dyDescent="0.3">
      <c r="F3" s="285" t="s">
        <v>491</v>
      </c>
      <c r="G3" s="285"/>
      <c r="J3" s="285"/>
    </row>
    <row r="4" spans="1:10" ht="18.75" customHeight="1" x14ac:dyDescent="0.3">
      <c r="F4" s="285" t="s">
        <v>503</v>
      </c>
      <c r="G4" s="285"/>
      <c r="J4" s="285"/>
    </row>
    <row r="5" spans="1:10" ht="9" customHeight="1" x14ac:dyDescent="0.3"/>
    <row r="6" spans="1:10" s="281" customFormat="1" ht="42.75" customHeight="1" x14ac:dyDescent="0.2">
      <c r="A6" s="335" t="s">
        <v>490</v>
      </c>
      <c r="B6" s="335"/>
      <c r="C6" s="335"/>
      <c r="D6" s="335"/>
      <c r="E6" s="335"/>
      <c r="F6" s="335"/>
      <c r="G6" s="335"/>
      <c r="H6" s="335"/>
      <c r="I6" s="335"/>
      <c r="J6" s="335"/>
    </row>
    <row r="7" spans="1:10" ht="15.75" customHeight="1" x14ac:dyDescent="0.3">
      <c r="A7" s="332" t="s">
        <v>437</v>
      </c>
      <c r="B7" s="332" t="s">
        <v>91</v>
      </c>
      <c r="C7" s="329" t="s">
        <v>492</v>
      </c>
      <c r="D7" s="330"/>
      <c r="E7" s="330"/>
      <c r="F7" s="330"/>
      <c r="G7" s="330"/>
      <c r="H7" s="330"/>
      <c r="I7" s="330"/>
      <c r="J7" s="331"/>
    </row>
    <row r="8" spans="1:10" ht="18" customHeight="1" x14ac:dyDescent="0.3">
      <c r="A8" s="333"/>
      <c r="B8" s="333"/>
      <c r="C8" s="336" t="s">
        <v>504</v>
      </c>
      <c r="D8" s="336"/>
      <c r="E8" s="336"/>
      <c r="F8" s="336"/>
      <c r="G8" s="337" t="s">
        <v>505</v>
      </c>
      <c r="H8" s="338"/>
      <c r="I8" s="338"/>
      <c r="J8" s="339"/>
    </row>
    <row r="9" spans="1:10" s="40" customFormat="1" ht="47.25" customHeight="1" x14ac:dyDescent="0.25">
      <c r="A9" s="334"/>
      <c r="B9" s="334"/>
      <c r="C9" s="284" t="s">
        <v>518</v>
      </c>
      <c r="D9" s="284" t="s">
        <v>506</v>
      </c>
      <c r="E9" s="324" t="s">
        <v>507</v>
      </c>
      <c r="F9" s="325"/>
      <c r="G9" s="324" t="s">
        <v>508</v>
      </c>
      <c r="H9" s="325"/>
      <c r="I9" s="284" t="s">
        <v>511</v>
      </c>
      <c r="J9" s="284" t="s">
        <v>512</v>
      </c>
    </row>
    <row r="10" spans="1:10" s="40" customFormat="1" ht="21.75" customHeight="1" x14ac:dyDescent="0.25">
      <c r="A10" s="329" t="s">
        <v>510</v>
      </c>
      <c r="B10" s="330"/>
      <c r="C10" s="330"/>
      <c r="D10" s="330"/>
      <c r="E10" s="330"/>
      <c r="F10" s="330"/>
      <c r="G10" s="330"/>
      <c r="H10" s="330"/>
      <c r="I10" s="330"/>
      <c r="J10" s="331"/>
    </row>
    <row r="11" spans="1:10" s="40" customFormat="1" ht="31.5" x14ac:dyDescent="0.25">
      <c r="A11" s="294">
        <v>1</v>
      </c>
      <c r="B11" s="299" t="s">
        <v>513</v>
      </c>
      <c r="C11" s="302"/>
      <c r="D11" s="302"/>
      <c r="E11" s="326"/>
      <c r="F11" s="327"/>
      <c r="G11" s="326"/>
      <c r="H11" s="327"/>
      <c r="I11" s="302"/>
      <c r="J11" s="302"/>
    </row>
    <row r="12" spans="1:10" s="298" customFormat="1" ht="19.5" customHeight="1" x14ac:dyDescent="0.25">
      <c r="A12" s="295" t="s">
        <v>498</v>
      </c>
      <c r="B12" s="301" t="s">
        <v>514</v>
      </c>
      <c r="C12" s="304"/>
      <c r="D12" s="297"/>
      <c r="E12" s="318"/>
      <c r="F12" s="319"/>
      <c r="G12" s="318"/>
      <c r="H12" s="319"/>
      <c r="I12" s="297"/>
      <c r="J12" s="297"/>
    </row>
    <row r="13" spans="1:10" s="298" customFormat="1" ht="19.5" customHeight="1" x14ac:dyDescent="0.25">
      <c r="A13" s="295" t="s">
        <v>499</v>
      </c>
      <c r="B13" s="301" t="s">
        <v>515</v>
      </c>
      <c r="C13" s="296"/>
      <c r="D13" s="297"/>
      <c r="E13" s="305"/>
      <c r="F13" s="297"/>
      <c r="G13" s="320"/>
      <c r="H13" s="321"/>
      <c r="I13" s="297"/>
      <c r="J13" s="297"/>
    </row>
    <row r="14" spans="1:10" s="298" customFormat="1" ht="19.5" customHeight="1" x14ac:dyDescent="0.25">
      <c r="A14" s="295" t="s">
        <v>517</v>
      </c>
      <c r="B14" s="301" t="s">
        <v>516</v>
      </c>
      <c r="C14" s="296"/>
      <c r="D14" s="297"/>
      <c r="E14" s="306"/>
      <c r="F14" s="305"/>
      <c r="G14" s="305"/>
      <c r="H14" s="297"/>
      <c r="I14" s="297"/>
      <c r="J14" s="297"/>
    </row>
    <row r="15" spans="1:10" s="298" customFormat="1" ht="31.5" x14ac:dyDescent="0.25">
      <c r="A15" s="300" t="s">
        <v>525</v>
      </c>
      <c r="B15" s="299" t="s">
        <v>529</v>
      </c>
      <c r="C15" s="296"/>
      <c r="D15" s="297"/>
      <c r="E15" s="318"/>
      <c r="F15" s="319"/>
      <c r="G15" s="318"/>
      <c r="H15" s="319"/>
      <c r="I15" s="297"/>
      <c r="J15" s="297"/>
    </row>
    <row r="16" spans="1:10" s="298" customFormat="1" ht="20.25" customHeight="1" x14ac:dyDescent="0.25">
      <c r="A16" s="295" t="s">
        <v>500</v>
      </c>
      <c r="B16" s="301" t="s">
        <v>519</v>
      </c>
      <c r="C16" s="304"/>
      <c r="D16" s="297"/>
      <c r="E16" s="318"/>
      <c r="F16" s="319"/>
      <c r="G16" s="318"/>
      <c r="H16" s="319"/>
      <c r="I16" s="297"/>
      <c r="J16" s="297"/>
    </row>
    <row r="17" spans="1:10" s="298" customFormat="1" ht="20.25" customHeight="1" x14ac:dyDescent="0.25">
      <c r="A17" s="295" t="s">
        <v>501</v>
      </c>
      <c r="B17" s="301" t="s">
        <v>520</v>
      </c>
      <c r="C17" s="304"/>
      <c r="D17" s="297"/>
      <c r="E17" s="318"/>
      <c r="F17" s="319"/>
      <c r="G17" s="318"/>
      <c r="H17" s="319"/>
      <c r="I17" s="297"/>
      <c r="J17" s="297"/>
    </row>
    <row r="18" spans="1:10" s="298" customFormat="1" ht="20.25" customHeight="1" x14ac:dyDescent="0.25">
      <c r="A18" s="295" t="s">
        <v>509</v>
      </c>
      <c r="B18" s="301" t="s">
        <v>521</v>
      </c>
      <c r="C18" s="296"/>
      <c r="D18" s="297"/>
      <c r="E18" s="322"/>
      <c r="F18" s="323"/>
      <c r="G18" s="318"/>
      <c r="H18" s="319"/>
      <c r="I18" s="297"/>
      <c r="J18" s="297"/>
    </row>
    <row r="19" spans="1:10" s="298" customFormat="1" ht="20.25" customHeight="1" x14ac:dyDescent="0.25">
      <c r="A19" s="295" t="s">
        <v>526</v>
      </c>
      <c r="B19" s="301" t="s">
        <v>522</v>
      </c>
      <c r="C19" s="296"/>
      <c r="D19" s="297"/>
      <c r="E19" s="318"/>
      <c r="F19" s="319"/>
      <c r="G19" s="322"/>
      <c r="H19" s="323"/>
      <c r="I19" s="297"/>
      <c r="J19" s="297"/>
    </row>
    <row r="20" spans="1:10" s="298" customFormat="1" ht="20.25" customHeight="1" x14ac:dyDescent="0.25">
      <c r="A20" s="295" t="s">
        <v>527</v>
      </c>
      <c r="B20" s="301" t="s">
        <v>523</v>
      </c>
      <c r="C20" s="296"/>
      <c r="D20" s="297"/>
      <c r="E20" s="318"/>
      <c r="F20" s="319"/>
      <c r="G20" s="318"/>
      <c r="H20" s="319"/>
      <c r="I20" s="305"/>
      <c r="J20" s="297"/>
    </row>
    <row r="21" spans="1:10" s="298" customFormat="1" ht="20.25" customHeight="1" x14ac:dyDescent="0.25">
      <c r="A21" s="295" t="s">
        <v>528</v>
      </c>
      <c r="B21" s="301" t="s">
        <v>524</v>
      </c>
      <c r="C21" s="296"/>
      <c r="D21" s="297"/>
      <c r="E21" s="318"/>
      <c r="F21" s="319"/>
      <c r="G21" s="322"/>
      <c r="H21" s="323"/>
      <c r="I21" s="297"/>
      <c r="J21" s="297"/>
    </row>
    <row r="22" spans="1:10" s="298" customFormat="1" ht="31.5" x14ac:dyDescent="0.25">
      <c r="A22" s="300">
        <v>3</v>
      </c>
      <c r="B22" s="299" t="s">
        <v>538</v>
      </c>
      <c r="C22" s="296"/>
      <c r="D22" s="297"/>
      <c r="E22" s="318"/>
      <c r="F22" s="319"/>
      <c r="G22" s="318"/>
      <c r="H22" s="319"/>
      <c r="I22" s="297"/>
      <c r="J22" s="297"/>
    </row>
    <row r="23" spans="1:10" s="298" customFormat="1" ht="19.5" customHeight="1" x14ac:dyDescent="0.25">
      <c r="A23" s="295" t="s">
        <v>535</v>
      </c>
      <c r="B23" s="301" t="s">
        <v>530</v>
      </c>
      <c r="C23" s="296"/>
      <c r="D23" s="297"/>
      <c r="E23" s="318"/>
      <c r="F23" s="319"/>
      <c r="G23" s="318"/>
      <c r="H23" s="319"/>
      <c r="I23" s="305"/>
      <c r="J23" s="297"/>
    </row>
    <row r="24" spans="1:10" s="298" customFormat="1" ht="19.5" customHeight="1" x14ac:dyDescent="0.25">
      <c r="A24" s="295" t="s">
        <v>536</v>
      </c>
      <c r="B24" s="301" t="s">
        <v>531</v>
      </c>
      <c r="C24" s="296"/>
      <c r="D24" s="297"/>
      <c r="E24" s="318"/>
      <c r="F24" s="319"/>
      <c r="G24" s="318"/>
      <c r="H24" s="319"/>
      <c r="I24" s="305"/>
      <c r="J24" s="297"/>
    </row>
    <row r="25" spans="1:10" s="298" customFormat="1" ht="19.5" customHeight="1" x14ac:dyDescent="0.25">
      <c r="A25" s="295" t="s">
        <v>552</v>
      </c>
      <c r="B25" s="301" t="s">
        <v>532</v>
      </c>
      <c r="C25" s="296"/>
      <c r="D25" s="297"/>
      <c r="E25" s="318"/>
      <c r="F25" s="319"/>
      <c r="G25" s="318"/>
      <c r="H25" s="319"/>
      <c r="I25" s="297"/>
      <c r="J25" s="305"/>
    </row>
    <row r="26" spans="1:10" s="298" customFormat="1" ht="19.5" customHeight="1" x14ac:dyDescent="0.25">
      <c r="A26" s="295" t="s">
        <v>553</v>
      </c>
      <c r="B26" s="301" t="s">
        <v>533</v>
      </c>
      <c r="C26" s="296"/>
      <c r="D26" s="297"/>
      <c r="E26" s="318"/>
      <c r="F26" s="319"/>
      <c r="G26" s="318"/>
      <c r="H26" s="319"/>
      <c r="I26" s="297"/>
      <c r="J26" s="305"/>
    </row>
    <row r="27" spans="1:10" s="298" customFormat="1" ht="19.5" customHeight="1" x14ac:dyDescent="0.25">
      <c r="A27" s="295" t="s">
        <v>537</v>
      </c>
      <c r="B27" s="301" t="s">
        <v>534</v>
      </c>
      <c r="C27" s="296"/>
      <c r="D27" s="297"/>
      <c r="E27" s="318"/>
      <c r="F27" s="319"/>
      <c r="G27" s="318"/>
      <c r="H27" s="319"/>
      <c r="I27" s="297"/>
      <c r="J27" s="305"/>
    </row>
    <row r="28" spans="1:10" s="298" customFormat="1" ht="31.5" x14ac:dyDescent="0.25">
      <c r="A28" s="300">
        <v>4</v>
      </c>
      <c r="B28" s="299" t="s">
        <v>544</v>
      </c>
      <c r="C28" s="296"/>
      <c r="D28" s="297"/>
      <c r="E28" s="318"/>
      <c r="F28" s="319"/>
      <c r="G28" s="318"/>
      <c r="H28" s="319"/>
      <c r="I28" s="297"/>
      <c r="J28" s="297"/>
    </row>
    <row r="29" spans="1:10" s="298" customFormat="1" ht="18.75" customHeight="1" x14ac:dyDescent="0.25">
      <c r="A29" s="295" t="s">
        <v>539</v>
      </c>
      <c r="B29" s="301" t="s">
        <v>550</v>
      </c>
      <c r="C29" s="304"/>
      <c r="D29" s="297"/>
      <c r="E29" s="318"/>
      <c r="F29" s="319"/>
      <c r="G29" s="318"/>
      <c r="H29" s="319"/>
      <c r="I29" s="297"/>
      <c r="J29" s="297"/>
    </row>
    <row r="30" spans="1:10" s="298" customFormat="1" ht="18.75" customHeight="1" x14ac:dyDescent="0.25">
      <c r="A30" s="295" t="s">
        <v>540</v>
      </c>
      <c r="B30" s="301" t="s">
        <v>551</v>
      </c>
      <c r="C30" s="304"/>
      <c r="D30" s="297"/>
      <c r="E30" s="318"/>
      <c r="F30" s="319"/>
      <c r="G30" s="318"/>
      <c r="H30" s="319"/>
      <c r="I30" s="297"/>
      <c r="J30" s="297"/>
    </row>
    <row r="31" spans="1:10" s="298" customFormat="1" ht="18.75" customHeight="1" x14ac:dyDescent="0.25">
      <c r="A31" s="295" t="s">
        <v>541</v>
      </c>
      <c r="B31" s="301" t="s">
        <v>542</v>
      </c>
      <c r="C31" s="296"/>
      <c r="D31" s="297"/>
      <c r="E31" s="322"/>
      <c r="F31" s="323"/>
      <c r="G31" s="318"/>
      <c r="H31" s="319"/>
      <c r="I31" s="297"/>
      <c r="J31" s="297"/>
    </row>
    <row r="32" spans="1:10" s="298" customFormat="1" ht="18.75" customHeight="1" x14ac:dyDescent="0.25">
      <c r="A32" s="295" t="s">
        <v>554</v>
      </c>
      <c r="B32" s="301" t="s">
        <v>543</v>
      </c>
      <c r="C32" s="296"/>
      <c r="D32" s="297"/>
      <c r="E32" s="322"/>
      <c r="F32" s="323"/>
      <c r="G32" s="318"/>
      <c r="H32" s="319"/>
      <c r="I32" s="297"/>
      <c r="J32" s="297"/>
    </row>
    <row r="33" spans="1:12" s="298" customFormat="1" ht="31.5" x14ac:dyDescent="0.25">
      <c r="A33" s="300">
        <v>5</v>
      </c>
      <c r="B33" s="299" t="s">
        <v>545</v>
      </c>
      <c r="C33" s="296"/>
      <c r="D33" s="297"/>
      <c r="E33" s="318"/>
      <c r="F33" s="319"/>
      <c r="G33" s="318"/>
      <c r="H33" s="319"/>
      <c r="I33" s="297"/>
      <c r="J33" s="297"/>
    </row>
    <row r="34" spans="1:12" s="298" customFormat="1" ht="20.25" customHeight="1" x14ac:dyDescent="0.25">
      <c r="A34" s="295" t="s">
        <v>547</v>
      </c>
      <c r="B34" s="301" t="s">
        <v>548</v>
      </c>
      <c r="C34" s="296"/>
      <c r="D34" s="297"/>
      <c r="E34" s="318"/>
      <c r="F34" s="319"/>
      <c r="G34" s="322"/>
      <c r="H34" s="323"/>
      <c r="I34" s="297"/>
      <c r="J34" s="297"/>
    </row>
    <row r="35" spans="1:12" s="298" customFormat="1" ht="20.25" customHeight="1" x14ac:dyDescent="0.25">
      <c r="A35" s="295" t="s">
        <v>546</v>
      </c>
      <c r="B35" s="301" t="s">
        <v>549</v>
      </c>
      <c r="C35" s="296"/>
      <c r="D35" s="297"/>
      <c r="E35" s="318"/>
      <c r="F35" s="319"/>
      <c r="G35" s="322"/>
      <c r="H35" s="323"/>
      <c r="I35" s="297"/>
      <c r="J35" s="297"/>
    </row>
    <row r="36" spans="1:12" ht="6" customHeight="1" x14ac:dyDescent="0.3">
      <c r="A36" s="282"/>
      <c r="C36" s="283"/>
      <c r="D36" s="283"/>
      <c r="E36" s="283"/>
      <c r="F36" s="283"/>
      <c r="G36" s="283"/>
      <c r="H36" s="283"/>
      <c r="I36" s="283"/>
      <c r="J36" s="283"/>
    </row>
    <row r="37" spans="1:12" s="7" customFormat="1" ht="24" customHeight="1" x14ac:dyDescent="0.25">
      <c r="A37" s="286"/>
      <c r="B37" s="293" t="s">
        <v>493</v>
      </c>
      <c r="C37" s="287"/>
      <c r="F37" s="288" t="s">
        <v>432</v>
      </c>
      <c r="G37" s="288"/>
      <c r="H37" s="288"/>
      <c r="I37" s="288"/>
      <c r="J37" s="288"/>
      <c r="K37" s="288"/>
      <c r="L37" s="288"/>
    </row>
    <row r="38" spans="1:12" s="7" customFormat="1" ht="22.5" customHeight="1" x14ac:dyDescent="0.25">
      <c r="A38" s="286"/>
      <c r="B38" s="292" t="s">
        <v>142</v>
      </c>
      <c r="C38" s="289"/>
      <c r="F38" s="40" t="s">
        <v>494</v>
      </c>
      <c r="G38" s="40"/>
      <c r="H38" s="40"/>
      <c r="I38" s="40"/>
      <c r="J38" s="288"/>
      <c r="K38" s="288"/>
      <c r="L38" s="288"/>
    </row>
    <row r="39" spans="1:12" s="288" customFormat="1" ht="22.5" customHeight="1" x14ac:dyDescent="0.25">
      <c r="A39" s="7"/>
      <c r="B39" s="290" t="s">
        <v>495</v>
      </c>
      <c r="C39" s="290"/>
      <c r="F39" s="7" t="s">
        <v>496</v>
      </c>
      <c r="G39" s="7"/>
      <c r="H39" s="7"/>
      <c r="I39" s="7"/>
      <c r="J39" s="290"/>
      <c r="K39" s="7"/>
      <c r="L39" s="235"/>
    </row>
    <row r="40" spans="1:12" s="288" customFormat="1" ht="22.5" customHeight="1" x14ac:dyDescent="0.25">
      <c r="A40" s="7"/>
      <c r="B40" s="291" t="s">
        <v>497</v>
      </c>
      <c r="C40" s="291"/>
      <c r="F40" s="42" t="s">
        <v>489</v>
      </c>
      <c r="G40" s="42"/>
      <c r="H40" s="42"/>
      <c r="I40" s="42"/>
      <c r="J40" s="42"/>
      <c r="K40" s="7"/>
      <c r="L40" s="235"/>
    </row>
  </sheetData>
  <mergeCells count="57">
    <mergeCell ref="E11:F11"/>
    <mergeCell ref="E15:F15"/>
    <mergeCell ref="E16:F16"/>
    <mergeCell ref="F2:I2"/>
    <mergeCell ref="A10:J10"/>
    <mergeCell ref="B7:B9"/>
    <mergeCell ref="A7:A9"/>
    <mergeCell ref="A6:J6"/>
    <mergeCell ref="C7:J7"/>
    <mergeCell ref="C8:F8"/>
    <mergeCell ref="E9:F9"/>
    <mergeCell ref="G8:J8"/>
    <mergeCell ref="E17:F17"/>
    <mergeCell ref="E18:F18"/>
    <mergeCell ref="E19:F19"/>
    <mergeCell ref="E20:F20"/>
    <mergeCell ref="G21:H21"/>
    <mergeCell ref="G22:H22"/>
    <mergeCell ref="E31:F31"/>
    <mergeCell ref="E32:F32"/>
    <mergeCell ref="E33:F33"/>
    <mergeCell ref="E26:F26"/>
    <mergeCell ref="E27:F27"/>
    <mergeCell ref="E28:F28"/>
    <mergeCell ref="E29:F29"/>
    <mergeCell ref="E30:F30"/>
    <mergeCell ref="E21:F21"/>
    <mergeCell ref="E22:F22"/>
    <mergeCell ref="E23:F23"/>
    <mergeCell ref="E24:F24"/>
    <mergeCell ref="E25:F25"/>
    <mergeCell ref="G17:H17"/>
    <mergeCell ref="G18:H18"/>
    <mergeCell ref="G19:H19"/>
    <mergeCell ref="G20:H20"/>
    <mergeCell ref="G9:H9"/>
    <mergeCell ref="G11:H11"/>
    <mergeCell ref="G12:H12"/>
    <mergeCell ref="G15:H15"/>
    <mergeCell ref="G16:H16"/>
    <mergeCell ref="G26:H26"/>
    <mergeCell ref="G27:H27"/>
    <mergeCell ref="E34:F34"/>
    <mergeCell ref="E35:F35"/>
    <mergeCell ref="E12:F12"/>
    <mergeCell ref="G13:H13"/>
    <mergeCell ref="G33:H33"/>
    <mergeCell ref="G34:H34"/>
    <mergeCell ref="G35:H35"/>
    <mergeCell ref="G28:H28"/>
    <mergeCell ref="G29:H29"/>
    <mergeCell ref="G30:H30"/>
    <mergeCell ref="G31:H31"/>
    <mergeCell ref="G32:H32"/>
    <mergeCell ref="G23:H23"/>
    <mergeCell ref="G24:H24"/>
    <mergeCell ref="G25:H25"/>
  </mergeCells>
  <phoneticPr fontId="1" type="noConversion"/>
  <printOptions horizontalCentered="1"/>
  <pageMargins left="0.23622047244094491" right="0.23622047244094491" top="0.39" bottom="0.43" header="0.31496062992125984" footer="0.15748031496062992"/>
  <pageSetup paperSize="9" scale="90" fitToHeight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5"/>
  <sheetViews>
    <sheetView view="pageBreakPreview" zoomScale="60" zoomScaleNormal="100" workbookViewId="0">
      <selection activeCell="N55" sqref="N55"/>
    </sheetView>
  </sheetViews>
  <sheetFormatPr defaultRowHeight="15" x14ac:dyDescent="0.25"/>
  <cols>
    <col min="1" max="1" width="5.140625" style="176" customWidth="1"/>
    <col min="2" max="2" width="40.140625" style="175" customWidth="1"/>
    <col min="3" max="3" width="20.85546875" style="176" customWidth="1"/>
    <col min="4" max="4" width="9.7109375" style="176" customWidth="1"/>
    <col min="5" max="5" width="12.28515625" style="176" customWidth="1"/>
    <col min="6" max="6" width="7.28515625" style="176" hidden="1" customWidth="1"/>
    <col min="7" max="7" width="11.7109375" style="176" customWidth="1"/>
    <col min="8" max="8" width="15.28515625" style="176" customWidth="1"/>
    <col min="9" max="9" width="10.42578125" style="176" customWidth="1"/>
    <col min="10" max="10" width="9.28515625" style="176" customWidth="1"/>
    <col min="11" max="11" width="12" style="176" customWidth="1"/>
    <col min="12" max="16384" width="9.140625" style="175"/>
  </cols>
  <sheetData>
    <row r="1" spans="1:14" x14ac:dyDescent="0.25">
      <c r="G1" s="340" t="s">
        <v>457</v>
      </c>
      <c r="H1" s="340"/>
      <c r="I1" s="340"/>
      <c r="J1" s="340"/>
      <c r="K1" s="340"/>
    </row>
    <row r="2" spans="1:14" x14ac:dyDescent="0.25">
      <c r="B2" s="224" t="s">
        <v>151</v>
      </c>
      <c r="H2" s="56" t="s">
        <v>456</v>
      </c>
      <c r="I2" s="217"/>
      <c r="J2" s="217"/>
      <c r="K2" s="217"/>
    </row>
    <row r="3" spans="1:14" s="220" customFormat="1" ht="25.5" customHeight="1" x14ac:dyDescent="0.2">
      <c r="A3" s="222"/>
      <c r="B3" s="223" t="s">
        <v>152</v>
      </c>
      <c r="C3" s="222"/>
      <c r="D3" s="222"/>
      <c r="E3" s="222"/>
      <c r="F3" s="222"/>
      <c r="G3" s="222"/>
      <c r="H3" s="181" t="s">
        <v>476</v>
      </c>
      <c r="I3" s="221"/>
      <c r="J3" s="221"/>
      <c r="K3" s="221"/>
    </row>
    <row r="4" spans="1:14" x14ac:dyDescent="0.25">
      <c r="B4" s="341" t="s">
        <v>458</v>
      </c>
      <c r="C4" s="341"/>
      <c r="H4" s="219" t="s">
        <v>481</v>
      </c>
      <c r="I4" s="217"/>
      <c r="J4" s="217"/>
      <c r="K4" s="217"/>
      <c r="L4" s="176"/>
      <c r="M4" s="216"/>
      <c r="N4" s="176"/>
    </row>
    <row r="5" spans="1:14" x14ac:dyDescent="0.25">
      <c r="B5" s="167" t="s">
        <v>455</v>
      </c>
      <c r="H5" s="218" t="s">
        <v>455</v>
      </c>
      <c r="I5" s="217"/>
      <c r="J5" s="217"/>
      <c r="K5" s="217"/>
      <c r="L5" s="176"/>
      <c r="M5" s="216"/>
      <c r="N5" s="176"/>
    </row>
    <row r="6" spans="1:14" x14ac:dyDescent="0.25">
      <c r="B6" s="167"/>
      <c r="H6" s="215"/>
      <c r="L6" s="176"/>
      <c r="M6" s="215"/>
      <c r="N6" s="176"/>
    </row>
    <row r="7" spans="1:14" ht="30" customHeight="1" x14ac:dyDescent="0.25">
      <c r="B7" s="214" t="s">
        <v>454</v>
      </c>
      <c r="C7" s="342" t="s">
        <v>53</v>
      </c>
      <c r="D7" s="342"/>
      <c r="E7" s="342"/>
      <c r="F7" s="342"/>
      <c r="G7" s="342"/>
      <c r="H7" s="342"/>
      <c r="I7" s="342"/>
      <c r="J7" s="342"/>
      <c r="K7" s="342"/>
    </row>
    <row r="8" spans="1:14" s="167" customFormat="1" x14ac:dyDescent="0.25">
      <c r="A8" s="211" t="s">
        <v>425</v>
      </c>
      <c r="B8" s="343" t="s">
        <v>91</v>
      </c>
      <c r="C8" s="343" t="s">
        <v>390</v>
      </c>
      <c r="D8" s="211" t="s">
        <v>453</v>
      </c>
      <c r="E8" s="343" t="s">
        <v>452</v>
      </c>
      <c r="F8" s="213" t="s">
        <v>451</v>
      </c>
      <c r="G8" s="345" t="s">
        <v>450</v>
      </c>
      <c r="H8" s="346"/>
      <c r="I8" s="212" t="s">
        <v>449</v>
      </c>
      <c r="J8" s="211" t="s">
        <v>449</v>
      </c>
      <c r="K8" s="211" t="s">
        <v>434</v>
      </c>
    </row>
    <row r="9" spans="1:14" s="167" customFormat="1" x14ac:dyDescent="0.25">
      <c r="A9" s="206" t="s">
        <v>422</v>
      </c>
      <c r="B9" s="344"/>
      <c r="C9" s="344"/>
      <c r="D9" s="206" t="s">
        <v>448</v>
      </c>
      <c r="E9" s="344"/>
      <c r="F9" s="206" t="s">
        <v>447</v>
      </c>
      <c r="G9" s="206" t="s">
        <v>447</v>
      </c>
      <c r="H9" s="206" t="s">
        <v>446</v>
      </c>
      <c r="I9" s="206" t="s">
        <v>445</v>
      </c>
      <c r="J9" s="206" t="s">
        <v>444</v>
      </c>
      <c r="K9" s="205" t="s">
        <v>443</v>
      </c>
    </row>
    <row r="10" spans="1:14" s="167" customFormat="1" ht="30" customHeight="1" x14ac:dyDescent="0.25">
      <c r="A10" s="206">
        <v>1</v>
      </c>
      <c r="B10" s="210" t="s">
        <v>442</v>
      </c>
      <c r="C10" s="207" t="s">
        <v>439</v>
      </c>
      <c r="D10" s="117" t="s">
        <v>12</v>
      </c>
      <c r="E10" s="117">
        <v>1</v>
      </c>
      <c r="F10" s="117"/>
      <c r="G10" s="117">
        <v>1.43</v>
      </c>
      <c r="H10" s="117">
        <v>1.43</v>
      </c>
      <c r="I10" s="117">
        <v>4</v>
      </c>
      <c r="J10" s="206">
        <v>38.56</v>
      </c>
      <c r="K10" s="205">
        <f>J10*H10</f>
        <v>55.140799999999999</v>
      </c>
    </row>
    <row r="11" spans="1:14" s="167" customFormat="1" ht="30" customHeight="1" x14ac:dyDescent="0.25">
      <c r="A11" s="206">
        <v>2</v>
      </c>
      <c r="B11" s="209" t="s">
        <v>441</v>
      </c>
      <c r="C11" s="207" t="s">
        <v>439</v>
      </c>
      <c r="D11" s="117" t="s">
        <v>12</v>
      </c>
      <c r="E11" s="117">
        <v>1</v>
      </c>
      <c r="F11" s="206"/>
      <c r="G11" s="206">
        <v>1.62</v>
      </c>
      <c r="H11" s="206">
        <v>1.62</v>
      </c>
      <c r="I11" s="206">
        <v>4</v>
      </c>
      <c r="J11" s="206">
        <v>38.56</v>
      </c>
      <c r="K11" s="205">
        <f>J11*H11</f>
        <v>62.467200000000005</v>
      </c>
    </row>
    <row r="12" spans="1:14" s="167" customFormat="1" ht="15" customHeight="1" x14ac:dyDescent="0.25">
      <c r="A12" s="206">
        <v>3</v>
      </c>
      <c r="B12" s="187" t="s">
        <v>440</v>
      </c>
      <c r="C12" s="207" t="s">
        <v>439</v>
      </c>
      <c r="D12" s="117" t="s">
        <v>12</v>
      </c>
      <c r="E12" s="117">
        <v>8</v>
      </c>
      <c r="F12" s="206"/>
      <c r="G12" s="206">
        <v>0.32</v>
      </c>
      <c r="H12" s="206">
        <f>E12*G12</f>
        <v>2.56</v>
      </c>
      <c r="I12" s="206">
        <v>4</v>
      </c>
      <c r="J12" s="206">
        <v>38.56</v>
      </c>
      <c r="K12" s="205">
        <f>J12*H12</f>
        <v>98.713600000000014</v>
      </c>
    </row>
    <row r="13" spans="1:14" s="167" customFormat="1" ht="33" hidden="1" customHeight="1" x14ac:dyDescent="0.25">
      <c r="A13" s="206">
        <v>4</v>
      </c>
      <c r="B13" s="208" t="s">
        <v>133</v>
      </c>
      <c r="C13" s="207" t="s">
        <v>439</v>
      </c>
      <c r="D13" s="117" t="s">
        <v>12</v>
      </c>
      <c r="E13" s="117">
        <v>4</v>
      </c>
      <c r="F13" s="206"/>
      <c r="G13" s="117">
        <v>0.5</v>
      </c>
      <c r="H13" s="117">
        <f>E13*G13</f>
        <v>2</v>
      </c>
      <c r="I13" s="117">
        <v>4</v>
      </c>
      <c r="J13" s="206">
        <v>38.56</v>
      </c>
      <c r="K13" s="205">
        <f>J13*H13</f>
        <v>77.12</v>
      </c>
    </row>
    <row r="14" spans="1:14" ht="14.1" customHeight="1" x14ac:dyDescent="0.25">
      <c r="A14" s="203"/>
      <c r="B14" s="187" t="s">
        <v>411</v>
      </c>
      <c r="C14" s="203"/>
      <c r="D14" s="203"/>
      <c r="E14" s="203"/>
      <c r="F14" s="203"/>
      <c r="G14" s="203"/>
      <c r="H14" s="204"/>
      <c r="I14" s="203"/>
      <c r="J14" s="203"/>
      <c r="K14" s="202">
        <f>K10+K11+K12</f>
        <v>216.32160000000002</v>
      </c>
    </row>
    <row r="15" spans="1:14" ht="14.1" customHeight="1" x14ac:dyDescent="0.25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99"/>
    </row>
    <row r="16" spans="1:14" ht="14.1" customHeight="1" x14ac:dyDescent="0.25">
      <c r="A16" s="200"/>
      <c r="B16" s="201" t="s">
        <v>438</v>
      </c>
      <c r="C16" s="200"/>
      <c r="D16" s="200"/>
      <c r="E16" s="200"/>
      <c r="F16" s="200"/>
      <c r="G16" s="183"/>
      <c r="H16" s="183"/>
      <c r="I16" s="183"/>
      <c r="J16" s="183"/>
      <c r="K16" s="199"/>
    </row>
    <row r="17" spans="1:11" s="167" customFormat="1" ht="30.75" customHeight="1" x14ac:dyDescent="0.25">
      <c r="A17" s="190" t="s">
        <v>437</v>
      </c>
      <c r="B17" s="190" t="s">
        <v>436</v>
      </c>
      <c r="C17" s="190" t="s">
        <v>1</v>
      </c>
      <c r="D17" s="190" t="s">
        <v>95</v>
      </c>
      <c r="E17" s="190" t="s">
        <v>435</v>
      </c>
      <c r="F17" s="190" t="s">
        <v>434</v>
      </c>
      <c r="G17" s="190" t="s">
        <v>434</v>
      </c>
      <c r="H17" s="187" t="s">
        <v>390</v>
      </c>
      <c r="I17" s="186"/>
      <c r="J17" s="186"/>
      <c r="K17" s="185"/>
    </row>
    <row r="18" spans="1:11" s="167" customFormat="1" ht="19.5" customHeight="1" x14ac:dyDescent="0.25">
      <c r="A18" s="196">
        <v>1</v>
      </c>
      <c r="B18" s="195" t="s">
        <v>109</v>
      </c>
      <c r="C18" s="190" t="s">
        <v>18</v>
      </c>
      <c r="D18" s="198">
        <f>0.0081*1.01</f>
        <v>8.180999999999999E-3</v>
      </c>
      <c r="E18" s="188">
        <v>23050.85</v>
      </c>
      <c r="F18" s="188">
        <f>D18*E18</f>
        <v>188.57900384999996</v>
      </c>
      <c r="G18" s="193">
        <f>D18*E18</f>
        <v>188.57900384999996</v>
      </c>
      <c r="H18" s="187"/>
      <c r="I18" s="197">
        <f>D18*5</f>
        <v>4.0904999999999997E-2</v>
      </c>
      <c r="J18" s="186"/>
      <c r="K18" s="185"/>
    </row>
    <row r="19" spans="1:11" s="167" customFormat="1" ht="19.5" customHeight="1" x14ac:dyDescent="0.25">
      <c r="A19" s="196">
        <v>2</v>
      </c>
      <c r="B19" s="195" t="s">
        <v>110</v>
      </c>
      <c r="C19" s="190" t="s">
        <v>433</v>
      </c>
      <c r="D19" s="194">
        <v>1.5</v>
      </c>
      <c r="E19" s="188">
        <v>29.59</v>
      </c>
      <c r="F19" s="188"/>
      <c r="G19" s="193">
        <f>D19*E19</f>
        <v>44.384999999999998</v>
      </c>
      <c r="H19" s="187"/>
      <c r="I19" s="186"/>
      <c r="J19" s="186"/>
      <c r="K19" s="185"/>
    </row>
    <row r="20" spans="1:11" s="167" customFormat="1" ht="23.25" customHeight="1" x14ac:dyDescent="0.25">
      <c r="A20" s="196">
        <v>3</v>
      </c>
      <c r="B20" s="195" t="s">
        <v>111</v>
      </c>
      <c r="C20" s="190" t="s">
        <v>5</v>
      </c>
      <c r="D20" s="194">
        <v>0.5</v>
      </c>
      <c r="E20" s="188">
        <v>31.61</v>
      </c>
      <c r="F20" s="188"/>
      <c r="G20" s="193">
        <f>D20*E20</f>
        <v>15.805</v>
      </c>
      <c r="H20" s="187"/>
      <c r="I20" s="186"/>
      <c r="J20" s="186"/>
      <c r="K20" s="185"/>
    </row>
    <row r="21" spans="1:11" s="167" customFormat="1" ht="14.1" customHeight="1" x14ac:dyDescent="0.25">
      <c r="A21" s="192"/>
      <c r="B21" s="191" t="s">
        <v>411</v>
      </c>
      <c r="C21" s="190"/>
      <c r="D21" s="189"/>
      <c r="E21" s="188"/>
      <c r="F21" s="188"/>
      <c r="G21" s="188">
        <f>G18+G19+G20</f>
        <v>248.76900384999996</v>
      </c>
      <c r="H21" s="187"/>
      <c r="I21" s="186"/>
      <c r="J21" s="186"/>
      <c r="K21" s="185"/>
    </row>
    <row r="22" spans="1:11" x14ac:dyDescent="0.25">
      <c r="A22" s="183"/>
      <c r="B22" s="178"/>
      <c r="C22" s="183"/>
      <c r="D22" s="183"/>
      <c r="E22" s="183"/>
      <c r="F22" s="183"/>
      <c r="K22" s="177"/>
    </row>
    <row r="23" spans="1:11" x14ac:dyDescent="0.25">
      <c r="B23" s="184" t="s">
        <v>142</v>
      </c>
      <c r="C23" s="184" t="s">
        <v>432</v>
      </c>
      <c r="D23" s="183"/>
      <c r="E23" s="183"/>
      <c r="K23" s="177"/>
    </row>
    <row r="24" spans="1:11" x14ac:dyDescent="0.25">
      <c r="B24" s="181"/>
      <c r="C24" s="167"/>
      <c r="D24" s="182"/>
      <c r="E24" s="182"/>
      <c r="K24" s="177"/>
    </row>
    <row r="25" spans="1:11" x14ac:dyDescent="0.25">
      <c r="B25" s="181" t="s">
        <v>431</v>
      </c>
      <c r="C25" s="167" t="s">
        <v>145</v>
      </c>
      <c r="D25" s="180"/>
      <c r="E25" s="180"/>
      <c r="K25" s="177"/>
    </row>
    <row r="26" spans="1:11" x14ac:dyDescent="0.25">
      <c r="K26" s="177"/>
    </row>
    <row r="27" spans="1:11" x14ac:dyDescent="0.25">
      <c r="B27" s="178"/>
      <c r="K27" s="177"/>
    </row>
    <row r="28" spans="1:11" x14ac:dyDescent="0.25">
      <c r="I28" s="177"/>
      <c r="J28" s="175"/>
      <c r="K28" s="175"/>
    </row>
    <row r="29" spans="1:11" x14ac:dyDescent="0.25">
      <c r="I29" s="177"/>
      <c r="J29" s="175"/>
      <c r="K29" s="175"/>
    </row>
    <row r="30" spans="1:11" x14ac:dyDescent="0.25">
      <c r="K30" s="177"/>
    </row>
    <row r="31" spans="1:11" x14ac:dyDescent="0.25">
      <c r="K31" s="177"/>
    </row>
    <row r="32" spans="1:11" x14ac:dyDescent="0.25">
      <c r="C32" s="179"/>
      <c r="K32" s="177"/>
    </row>
    <row r="33" spans="4:11" x14ac:dyDescent="0.25">
      <c r="K33" s="177"/>
    </row>
    <row r="34" spans="4:11" x14ac:dyDescent="0.25">
      <c r="D34" s="178"/>
      <c r="K34" s="177"/>
    </row>
    <row r="35" spans="4:11" x14ac:dyDescent="0.25">
      <c r="K35" s="177"/>
    </row>
    <row r="36" spans="4:11" x14ac:dyDescent="0.25">
      <c r="K36" s="177"/>
    </row>
    <row r="37" spans="4:11" x14ac:dyDescent="0.25">
      <c r="K37" s="177"/>
    </row>
    <row r="38" spans="4:11" x14ac:dyDescent="0.25">
      <c r="K38" s="177"/>
    </row>
    <row r="39" spans="4:11" x14ac:dyDescent="0.25">
      <c r="K39" s="177"/>
    </row>
    <row r="40" spans="4:11" x14ac:dyDescent="0.25">
      <c r="K40" s="177"/>
    </row>
    <row r="41" spans="4:11" x14ac:dyDescent="0.25">
      <c r="K41" s="177"/>
    </row>
    <row r="42" spans="4:11" x14ac:dyDescent="0.25">
      <c r="K42" s="177"/>
    </row>
    <row r="43" spans="4:11" x14ac:dyDescent="0.25">
      <c r="K43" s="177"/>
    </row>
    <row r="44" spans="4:11" x14ac:dyDescent="0.25">
      <c r="K44" s="177"/>
    </row>
    <row r="45" spans="4:11" x14ac:dyDescent="0.25">
      <c r="K45" s="177"/>
    </row>
    <row r="46" spans="4:11" x14ac:dyDescent="0.25">
      <c r="K46" s="177"/>
    </row>
    <row r="47" spans="4:11" x14ac:dyDescent="0.25">
      <c r="K47" s="177"/>
    </row>
    <row r="48" spans="4:11" x14ac:dyDescent="0.25">
      <c r="K48" s="177"/>
    </row>
    <row r="49" spans="11:11" x14ac:dyDescent="0.25">
      <c r="K49" s="177"/>
    </row>
    <row r="50" spans="11:11" x14ac:dyDescent="0.25">
      <c r="K50" s="177"/>
    </row>
    <row r="51" spans="11:11" x14ac:dyDescent="0.25">
      <c r="K51" s="177"/>
    </row>
    <row r="52" spans="11:11" x14ac:dyDescent="0.25">
      <c r="K52" s="177"/>
    </row>
    <row r="53" spans="11:11" x14ac:dyDescent="0.25">
      <c r="K53" s="177"/>
    </row>
    <row r="54" spans="11:11" x14ac:dyDescent="0.25">
      <c r="K54" s="177"/>
    </row>
    <row r="55" spans="11:11" x14ac:dyDescent="0.25">
      <c r="K55" s="177"/>
    </row>
    <row r="56" spans="11:11" x14ac:dyDescent="0.25">
      <c r="K56" s="177"/>
    </row>
    <row r="57" spans="11:11" x14ac:dyDescent="0.25">
      <c r="K57" s="177"/>
    </row>
    <row r="58" spans="11:11" x14ac:dyDescent="0.25">
      <c r="K58" s="177"/>
    </row>
    <row r="59" spans="11:11" x14ac:dyDescent="0.25">
      <c r="K59" s="177"/>
    </row>
    <row r="60" spans="11:11" x14ac:dyDescent="0.25">
      <c r="K60" s="177"/>
    </row>
    <row r="61" spans="11:11" x14ac:dyDescent="0.25">
      <c r="K61" s="177"/>
    </row>
    <row r="62" spans="11:11" x14ac:dyDescent="0.25">
      <c r="K62" s="177"/>
    </row>
    <row r="63" spans="11:11" x14ac:dyDescent="0.25">
      <c r="K63" s="177"/>
    </row>
    <row r="64" spans="11:11" x14ac:dyDescent="0.25">
      <c r="K64" s="177"/>
    </row>
    <row r="65" spans="11:11" x14ac:dyDescent="0.25">
      <c r="K65" s="177"/>
    </row>
    <row r="66" spans="11:11" x14ac:dyDescent="0.25">
      <c r="K66" s="177"/>
    </row>
    <row r="67" spans="11:11" x14ac:dyDescent="0.25">
      <c r="K67" s="177"/>
    </row>
    <row r="68" spans="11:11" x14ac:dyDescent="0.25">
      <c r="K68" s="177"/>
    </row>
    <row r="69" spans="11:11" x14ac:dyDescent="0.25">
      <c r="K69" s="177"/>
    </row>
    <row r="70" spans="11:11" x14ac:dyDescent="0.25">
      <c r="K70" s="177"/>
    </row>
    <row r="71" spans="11:11" x14ac:dyDescent="0.25">
      <c r="K71" s="177"/>
    </row>
    <row r="72" spans="11:11" x14ac:dyDescent="0.25">
      <c r="K72" s="177"/>
    </row>
    <row r="73" spans="11:11" x14ac:dyDescent="0.25">
      <c r="K73" s="177"/>
    </row>
    <row r="74" spans="11:11" x14ac:dyDescent="0.25">
      <c r="K74" s="177"/>
    </row>
    <row r="75" spans="11:11" x14ac:dyDescent="0.25">
      <c r="K75" s="177"/>
    </row>
    <row r="76" spans="11:11" x14ac:dyDescent="0.25">
      <c r="K76" s="177"/>
    </row>
    <row r="77" spans="11:11" x14ac:dyDescent="0.25">
      <c r="K77" s="177"/>
    </row>
    <row r="78" spans="11:11" x14ac:dyDescent="0.25">
      <c r="K78" s="177"/>
    </row>
    <row r="79" spans="11:11" x14ac:dyDescent="0.25">
      <c r="K79" s="177"/>
    </row>
    <row r="80" spans="11:11" x14ac:dyDescent="0.25">
      <c r="K80" s="177"/>
    </row>
    <row r="81" spans="11:11" x14ac:dyDescent="0.25">
      <c r="K81" s="177"/>
    </row>
    <row r="82" spans="11:11" x14ac:dyDescent="0.25">
      <c r="K82" s="177"/>
    </row>
    <row r="83" spans="11:11" x14ac:dyDescent="0.25">
      <c r="K83" s="177"/>
    </row>
    <row r="84" spans="11:11" x14ac:dyDescent="0.25">
      <c r="K84" s="177"/>
    </row>
    <row r="85" spans="11:11" x14ac:dyDescent="0.25">
      <c r="K85" s="177"/>
    </row>
    <row r="86" spans="11:11" x14ac:dyDescent="0.25">
      <c r="K86" s="177"/>
    </row>
    <row r="87" spans="11:11" x14ac:dyDescent="0.25">
      <c r="K87" s="177"/>
    </row>
    <row r="88" spans="11:11" x14ac:dyDescent="0.25">
      <c r="K88" s="177"/>
    </row>
    <row r="89" spans="11:11" x14ac:dyDescent="0.25">
      <c r="K89" s="177"/>
    </row>
    <row r="90" spans="11:11" x14ac:dyDescent="0.25">
      <c r="K90" s="177"/>
    </row>
    <row r="91" spans="11:11" x14ac:dyDescent="0.25">
      <c r="K91" s="177"/>
    </row>
    <row r="92" spans="11:11" x14ac:dyDescent="0.25">
      <c r="K92" s="177"/>
    </row>
    <row r="93" spans="11:11" x14ac:dyDescent="0.25">
      <c r="K93" s="177"/>
    </row>
    <row r="94" spans="11:11" x14ac:dyDescent="0.25">
      <c r="K94" s="177"/>
    </row>
    <row r="95" spans="11:11" x14ac:dyDescent="0.25">
      <c r="K95" s="177"/>
    </row>
    <row r="96" spans="11:11" x14ac:dyDescent="0.25">
      <c r="K96" s="177"/>
    </row>
    <row r="97" spans="11:11" x14ac:dyDescent="0.25">
      <c r="K97" s="177"/>
    </row>
    <row r="98" spans="11:11" x14ac:dyDescent="0.25">
      <c r="K98" s="177"/>
    </row>
    <row r="99" spans="11:11" x14ac:dyDescent="0.25">
      <c r="K99" s="177"/>
    </row>
    <row r="100" spans="11:11" x14ac:dyDescent="0.25">
      <c r="K100" s="177"/>
    </row>
    <row r="101" spans="11:11" x14ac:dyDescent="0.25">
      <c r="K101" s="177"/>
    </row>
    <row r="102" spans="11:11" x14ac:dyDescent="0.25">
      <c r="K102" s="177"/>
    </row>
    <row r="103" spans="11:11" x14ac:dyDescent="0.25">
      <c r="K103" s="177"/>
    </row>
    <row r="104" spans="11:11" x14ac:dyDescent="0.25">
      <c r="K104" s="177"/>
    </row>
    <row r="105" spans="11:11" x14ac:dyDescent="0.25">
      <c r="K105" s="177"/>
    </row>
    <row r="106" spans="11:11" x14ac:dyDescent="0.25">
      <c r="K106" s="177"/>
    </row>
    <row r="107" spans="11:11" x14ac:dyDescent="0.25">
      <c r="K107" s="177"/>
    </row>
    <row r="108" spans="11:11" x14ac:dyDescent="0.25">
      <c r="K108" s="177"/>
    </row>
    <row r="109" spans="11:11" x14ac:dyDescent="0.25">
      <c r="K109" s="177"/>
    </row>
    <row r="110" spans="11:11" x14ac:dyDescent="0.25">
      <c r="K110" s="177"/>
    </row>
    <row r="111" spans="11:11" x14ac:dyDescent="0.25">
      <c r="K111" s="177"/>
    </row>
    <row r="112" spans="11:11" x14ac:dyDescent="0.25">
      <c r="K112" s="177"/>
    </row>
    <row r="113" spans="11:11" x14ac:dyDescent="0.25">
      <c r="K113" s="177"/>
    </row>
    <row r="114" spans="11:11" x14ac:dyDescent="0.25">
      <c r="K114" s="177"/>
    </row>
    <row r="115" spans="11:11" x14ac:dyDescent="0.25">
      <c r="K115" s="177"/>
    </row>
    <row r="116" spans="11:11" x14ac:dyDescent="0.25">
      <c r="K116" s="177"/>
    </row>
    <row r="117" spans="11:11" x14ac:dyDescent="0.25">
      <c r="K117" s="177"/>
    </row>
    <row r="118" spans="11:11" x14ac:dyDescent="0.25">
      <c r="K118" s="177"/>
    </row>
    <row r="119" spans="11:11" x14ac:dyDescent="0.25">
      <c r="K119" s="177"/>
    </row>
    <row r="120" spans="11:11" x14ac:dyDescent="0.25">
      <c r="K120" s="177"/>
    </row>
    <row r="121" spans="11:11" x14ac:dyDescent="0.25">
      <c r="K121" s="177"/>
    </row>
    <row r="122" spans="11:11" x14ac:dyDescent="0.25">
      <c r="K122" s="177"/>
    </row>
    <row r="123" spans="11:11" x14ac:dyDescent="0.25">
      <c r="K123" s="177"/>
    </row>
    <row r="124" spans="11:11" x14ac:dyDescent="0.25">
      <c r="K124" s="177"/>
    </row>
    <row r="125" spans="11:11" x14ac:dyDescent="0.25">
      <c r="K125" s="177"/>
    </row>
    <row r="126" spans="11:11" x14ac:dyDescent="0.25">
      <c r="K126" s="177"/>
    </row>
    <row r="127" spans="11:11" x14ac:dyDescent="0.25">
      <c r="K127" s="177"/>
    </row>
    <row r="128" spans="11:11" x14ac:dyDescent="0.25">
      <c r="K128" s="177"/>
    </row>
    <row r="129" spans="11:11" x14ac:dyDescent="0.25">
      <c r="K129" s="177"/>
    </row>
    <row r="130" spans="11:11" x14ac:dyDescent="0.25">
      <c r="K130" s="177"/>
    </row>
    <row r="131" spans="11:11" x14ac:dyDescent="0.25">
      <c r="K131" s="177"/>
    </row>
    <row r="132" spans="11:11" x14ac:dyDescent="0.25">
      <c r="K132" s="177"/>
    </row>
    <row r="133" spans="11:11" x14ac:dyDescent="0.25">
      <c r="K133" s="177"/>
    </row>
    <row r="134" spans="11:11" x14ac:dyDescent="0.25">
      <c r="K134" s="177"/>
    </row>
    <row r="135" spans="11:11" x14ac:dyDescent="0.25">
      <c r="K135" s="177"/>
    </row>
    <row r="136" spans="11:11" x14ac:dyDescent="0.25">
      <c r="K136" s="177"/>
    </row>
    <row r="137" spans="11:11" x14ac:dyDescent="0.25">
      <c r="K137" s="177"/>
    </row>
    <row r="138" spans="11:11" x14ac:dyDescent="0.25">
      <c r="K138" s="177"/>
    </row>
    <row r="139" spans="11:11" x14ac:dyDescent="0.25">
      <c r="K139" s="177"/>
    </row>
    <row r="140" spans="11:11" x14ac:dyDescent="0.25">
      <c r="K140" s="177"/>
    </row>
    <row r="141" spans="11:11" x14ac:dyDescent="0.25">
      <c r="K141" s="177"/>
    </row>
    <row r="142" spans="11:11" x14ac:dyDescent="0.25">
      <c r="K142" s="177"/>
    </row>
    <row r="143" spans="11:11" x14ac:dyDescent="0.25">
      <c r="K143" s="177"/>
    </row>
    <row r="144" spans="11:11" x14ac:dyDescent="0.25">
      <c r="K144" s="177"/>
    </row>
    <row r="145" spans="11:11" x14ac:dyDescent="0.25">
      <c r="K145" s="177"/>
    </row>
    <row r="146" spans="11:11" x14ac:dyDescent="0.25">
      <c r="K146" s="177"/>
    </row>
    <row r="147" spans="11:11" x14ac:dyDescent="0.25">
      <c r="K147" s="177"/>
    </row>
    <row r="148" spans="11:11" x14ac:dyDescent="0.25">
      <c r="K148" s="177"/>
    </row>
    <row r="149" spans="11:11" x14ac:dyDescent="0.25">
      <c r="K149" s="177"/>
    </row>
    <row r="150" spans="11:11" x14ac:dyDescent="0.25">
      <c r="K150" s="177"/>
    </row>
    <row r="151" spans="11:11" x14ac:dyDescent="0.25">
      <c r="K151" s="177"/>
    </row>
    <row r="152" spans="11:11" x14ac:dyDescent="0.25">
      <c r="K152" s="177"/>
    </row>
    <row r="153" spans="11:11" x14ac:dyDescent="0.25">
      <c r="K153" s="177"/>
    </row>
    <row r="154" spans="11:11" x14ac:dyDescent="0.25">
      <c r="K154" s="177"/>
    </row>
    <row r="155" spans="11:11" x14ac:dyDescent="0.25">
      <c r="K155" s="177"/>
    </row>
    <row r="156" spans="11:11" x14ac:dyDescent="0.25">
      <c r="K156" s="177"/>
    </row>
    <row r="157" spans="11:11" x14ac:dyDescent="0.25">
      <c r="K157" s="177"/>
    </row>
    <row r="158" spans="11:11" x14ac:dyDescent="0.25">
      <c r="K158" s="177"/>
    </row>
    <row r="159" spans="11:11" x14ac:dyDescent="0.25">
      <c r="K159" s="177"/>
    </row>
    <row r="160" spans="11:11" x14ac:dyDescent="0.25">
      <c r="K160" s="177"/>
    </row>
    <row r="161" spans="11:11" x14ac:dyDescent="0.25">
      <c r="K161" s="177"/>
    </row>
    <row r="162" spans="11:11" x14ac:dyDescent="0.25">
      <c r="K162" s="177"/>
    </row>
    <row r="163" spans="11:11" x14ac:dyDescent="0.25">
      <c r="K163" s="177"/>
    </row>
    <row r="164" spans="11:11" x14ac:dyDescent="0.25">
      <c r="K164" s="177"/>
    </row>
    <row r="165" spans="11:11" x14ac:dyDescent="0.25">
      <c r="K165" s="177"/>
    </row>
    <row r="166" spans="11:11" x14ac:dyDescent="0.25">
      <c r="K166" s="177"/>
    </row>
    <row r="167" spans="11:11" x14ac:dyDescent="0.25">
      <c r="K167" s="177"/>
    </row>
    <row r="168" spans="11:11" x14ac:dyDescent="0.25">
      <c r="K168" s="177"/>
    </row>
    <row r="169" spans="11:11" x14ac:dyDescent="0.25">
      <c r="K169" s="177"/>
    </row>
    <row r="170" spans="11:11" x14ac:dyDescent="0.25">
      <c r="K170" s="177"/>
    </row>
    <row r="171" spans="11:11" x14ac:dyDescent="0.25">
      <c r="K171" s="177"/>
    </row>
    <row r="172" spans="11:11" x14ac:dyDescent="0.25">
      <c r="K172" s="177"/>
    </row>
    <row r="173" spans="11:11" x14ac:dyDescent="0.25">
      <c r="K173" s="177"/>
    </row>
    <row r="174" spans="11:11" x14ac:dyDescent="0.25">
      <c r="K174" s="177"/>
    </row>
    <row r="175" spans="11:11" x14ac:dyDescent="0.25">
      <c r="K175" s="177"/>
    </row>
    <row r="176" spans="11:11" x14ac:dyDescent="0.25">
      <c r="K176" s="177"/>
    </row>
    <row r="177" spans="11:11" x14ac:dyDescent="0.25">
      <c r="K177" s="177"/>
    </row>
    <row r="178" spans="11:11" x14ac:dyDescent="0.25">
      <c r="K178" s="177"/>
    </row>
    <row r="179" spans="11:11" x14ac:dyDescent="0.25">
      <c r="K179" s="177"/>
    </row>
    <row r="180" spans="11:11" x14ac:dyDescent="0.25">
      <c r="K180" s="177"/>
    </row>
    <row r="181" spans="11:11" x14ac:dyDescent="0.25">
      <c r="K181" s="177"/>
    </row>
    <row r="182" spans="11:11" x14ac:dyDescent="0.25">
      <c r="K182" s="177"/>
    </row>
    <row r="183" spans="11:11" x14ac:dyDescent="0.25">
      <c r="K183" s="177"/>
    </row>
    <row r="184" spans="11:11" x14ac:dyDescent="0.25">
      <c r="K184" s="177"/>
    </row>
    <row r="185" spans="11:11" x14ac:dyDescent="0.25">
      <c r="K185" s="177"/>
    </row>
    <row r="186" spans="11:11" x14ac:dyDescent="0.25">
      <c r="K186" s="177"/>
    </row>
    <row r="187" spans="11:11" x14ac:dyDescent="0.25">
      <c r="K187" s="177"/>
    </row>
    <row r="188" spans="11:11" x14ac:dyDescent="0.25">
      <c r="K188" s="177"/>
    </row>
    <row r="189" spans="11:11" x14ac:dyDescent="0.25">
      <c r="K189" s="177"/>
    </row>
    <row r="190" spans="11:11" x14ac:dyDescent="0.25">
      <c r="K190" s="177"/>
    </row>
    <row r="191" spans="11:11" x14ac:dyDescent="0.25">
      <c r="K191" s="177"/>
    </row>
    <row r="192" spans="11:11" x14ac:dyDescent="0.25">
      <c r="K192" s="177"/>
    </row>
    <row r="193" spans="11:11" x14ac:dyDescent="0.25">
      <c r="K193" s="177"/>
    </row>
    <row r="194" spans="11:11" x14ac:dyDescent="0.25">
      <c r="K194" s="177"/>
    </row>
    <row r="195" spans="11:11" x14ac:dyDescent="0.25">
      <c r="K195" s="177"/>
    </row>
    <row r="196" spans="11:11" x14ac:dyDescent="0.25">
      <c r="K196" s="177"/>
    </row>
    <row r="197" spans="11:11" x14ac:dyDescent="0.25">
      <c r="K197" s="177"/>
    </row>
    <row r="198" spans="11:11" x14ac:dyDescent="0.25">
      <c r="K198" s="177"/>
    </row>
    <row r="199" spans="11:11" x14ac:dyDescent="0.25">
      <c r="K199" s="177"/>
    </row>
    <row r="200" spans="11:11" x14ac:dyDescent="0.25">
      <c r="K200" s="177"/>
    </row>
    <row r="201" spans="11:11" x14ac:dyDescent="0.25">
      <c r="K201" s="177"/>
    </row>
    <row r="202" spans="11:11" x14ac:dyDescent="0.25">
      <c r="K202" s="177"/>
    </row>
    <row r="203" spans="11:11" x14ac:dyDescent="0.25">
      <c r="K203" s="177"/>
    </row>
    <row r="204" spans="11:11" x14ac:dyDescent="0.25">
      <c r="K204" s="177"/>
    </row>
    <row r="205" spans="11:11" x14ac:dyDescent="0.25">
      <c r="K205" s="177"/>
    </row>
    <row r="206" spans="11:11" x14ac:dyDescent="0.25">
      <c r="K206" s="177"/>
    </row>
    <row r="207" spans="11:11" x14ac:dyDescent="0.25">
      <c r="K207" s="177"/>
    </row>
    <row r="208" spans="11:11" x14ac:dyDescent="0.25">
      <c r="K208" s="177"/>
    </row>
    <row r="209" spans="11:11" x14ac:dyDescent="0.25">
      <c r="K209" s="177"/>
    </row>
    <row r="210" spans="11:11" x14ac:dyDescent="0.25">
      <c r="K210" s="177"/>
    </row>
    <row r="211" spans="11:11" x14ac:dyDescent="0.25">
      <c r="K211" s="177"/>
    </row>
    <row r="212" spans="11:11" x14ac:dyDescent="0.25">
      <c r="K212" s="177"/>
    </row>
    <row r="213" spans="11:11" x14ac:dyDescent="0.25">
      <c r="K213" s="177"/>
    </row>
    <row r="214" spans="11:11" x14ac:dyDescent="0.25">
      <c r="K214" s="177"/>
    </row>
    <row r="215" spans="11:11" x14ac:dyDescent="0.25">
      <c r="K215" s="177"/>
    </row>
    <row r="216" spans="11:11" x14ac:dyDescent="0.25">
      <c r="K216" s="177"/>
    </row>
    <row r="217" spans="11:11" x14ac:dyDescent="0.25">
      <c r="K217" s="177"/>
    </row>
    <row r="218" spans="11:11" x14ac:dyDescent="0.25">
      <c r="K218" s="177"/>
    </row>
    <row r="219" spans="11:11" x14ac:dyDescent="0.25">
      <c r="K219" s="177"/>
    </row>
    <row r="220" spans="11:11" x14ac:dyDescent="0.25">
      <c r="K220" s="177"/>
    </row>
    <row r="221" spans="11:11" x14ac:dyDescent="0.25">
      <c r="K221" s="177"/>
    </row>
    <row r="222" spans="11:11" x14ac:dyDescent="0.25">
      <c r="K222" s="177"/>
    </row>
    <row r="223" spans="11:11" x14ac:dyDescent="0.25">
      <c r="K223" s="177"/>
    </row>
    <row r="224" spans="11:11" x14ac:dyDescent="0.25">
      <c r="K224" s="177"/>
    </row>
    <row r="225" spans="11:11" x14ac:dyDescent="0.25">
      <c r="K225" s="177"/>
    </row>
    <row r="226" spans="11:11" x14ac:dyDescent="0.25">
      <c r="K226" s="177"/>
    </row>
    <row r="227" spans="11:11" x14ac:dyDescent="0.25">
      <c r="K227" s="177"/>
    </row>
    <row r="228" spans="11:11" x14ac:dyDescent="0.25">
      <c r="K228" s="177"/>
    </row>
    <row r="229" spans="11:11" x14ac:dyDescent="0.25">
      <c r="K229" s="177"/>
    </row>
    <row r="230" spans="11:11" x14ac:dyDescent="0.25">
      <c r="K230" s="177"/>
    </row>
    <row r="231" spans="11:11" x14ac:dyDescent="0.25">
      <c r="K231" s="177"/>
    </row>
    <row r="232" spans="11:11" x14ac:dyDescent="0.25">
      <c r="K232" s="177"/>
    </row>
    <row r="233" spans="11:11" x14ac:dyDescent="0.25">
      <c r="K233" s="177"/>
    </row>
    <row r="234" spans="11:11" x14ac:dyDescent="0.25">
      <c r="K234" s="177"/>
    </row>
    <row r="235" spans="11:11" x14ac:dyDescent="0.25">
      <c r="K235" s="177"/>
    </row>
    <row r="236" spans="11:11" x14ac:dyDescent="0.25">
      <c r="K236" s="177"/>
    </row>
    <row r="237" spans="11:11" x14ac:dyDescent="0.25">
      <c r="K237" s="177"/>
    </row>
    <row r="238" spans="11:11" x14ac:dyDescent="0.25">
      <c r="K238" s="177"/>
    </row>
    <row r="239" spans="11:11" x14ac:dyDescent="0.25">
      <c r="K239" s="177"/>
    </row>
    <row r="240" spans="11:11" x14ac:dyDescent="0.25">
      <c r="K240" s="177"/>
    </row>
    <row r="241" spans="11:11" x14ac:dyDescent="0.25">
      <c r="K241" s="177"/>
    </row>
    <row r="242" spans="11:11" x14ac:dyDescent="0.25">
      <c r="K242" s="177"/>
    </row>
    <row r="243" spans="11:11" x14ac:dyDescent="0.25">
      <c r="K243" s="177"/>
    </row>
    <row r="244" spans="11:11" x14ac:dyDescent="0.25">
      <c r="K244" s="177"/>
    </row>
    <row r="245" spans="11:11" x14ac:dyDescent="0.25">
      <c r="K245" s="177"/>
    </row>
    <row r="246" spans="11:11" x14ac:dyDescent="0.25">
      <c r="K246" s="177"/>
    </row>
    <row r="247" spans="11:11" x14ac:dyDescent="0.25">
      <c r="K247" s="177"/>
    </row>
    <row r="248" spans="11:11" x14ac:dyDescent="0.25">
      <c r="K248" s="177"/>
    </row>
    <row r="249" spans="11:11" x14ac:dyDescent="0.25">
      <c r="K249" s="177"/>
    </row>
    <row r="250" spans="11:11" x14ac:dyDescent="0.25">
      <c r="K250" s="177"/>
    </row>
    <row r="251" spans="11:11" x14ac:dyDescent="0.25">
      <c r="K251" s="177"/>
    </row>
    <row r="252" spans="11:11" x14ac:dyDescent="0.25">
      <c r="K252" s="177"/>
    </row>
    <row r="253" spans="11:11" x14ac:dyDescent="0.25">
      <c r="K253" s="177"/>
    </row>
    <row r="254" spans="11:11" x14ac:dyDescent="0.25">
      <c r="K254" s="177"/>
    </row>
    <row r="255" spans="11:11" x14ac:dyDescent="0.25">
      <c r="K255" s="177"/>
    </row>
    <row r="256" spans="11:11" x14ac:dyDescent="0.25">
      <c r="K256" s="177"/>
    </row>
    <row r="257" spans="11:11" x14ac:dyDescent="0.25">
      <c r="K257" s="177"/>
    </row>
    <row r="258" spans="11:11" x14ac:dyDescent="0.25">
      <c r="K258" s="177"/>
    </row>
    <row r="259" spans="11:11" x14ac:dyDescent="0.25">
      <c r="K259" s="177"/>
    </row>
    <row r="260" spans="11:11" x14ac:dyDescent="0.25">
      <c r="K260" s="177"/>
    </row>
    <row r="261" spans="11:11" x14ac:dyDescent="0.25">
      <c r="K261" s="177"/>
    </row>
    <row r="262" spans="11:11" x14ac:dyDescent="0.25">
      <c r="K262" s="177"/>
    </row>
    <row r="263" spans="11:11" x14ac:dyDescent="0.25">
      <c r="K263" s="177"/>
    </row>
    <row r="264" spans="11:11" x14ac:dyDescent="0.25">
      <c r="K264" s="177"/>
    </row>
    <row r="265" spans="11:11" x14ac:dyDescent="0.25">
      <c r="K265" s="177"/>
    </row>
    <row r="266" spans="11:11" x14ac:dyDescent="0.25">
      <c r="K266" s="177"/>
    </row>
    <row r="267" spans="11:11" x14ac:dyDescent="0.25">
      <c r="K267" s="177"/>
    </row>
    <row r="268" spans="11:11" x14ac:dyDescent="0.25">
      <c r="K268" s="177"/>
    </row>
    <row r="269" spans="11:11" x14ac:dyDescent="0.25">
      <c r="K269" s="177"/>
    </row>
    <row r="270" spans="11:11" x14ac:dyDescent="0.25">
      <c r="K270" s="177"/>
    </row>
    <row r="271" spans="11:11" x14ac:dyDescent="0.25">
      <c r="K271" s="177"/>
    </row>
    <row r="272" spans="11:11" x14ac:dyDescent="0.25">
      <c r="K272" s="177"/>
    </row>
    <row r="273" spans="11:11" x14ac:dyDescent="0.25">
      <c r="K273" s="177"/>
    </row>
    <row r="274" spans="11:11" x14ac:dyDescent="0.25">
      <c r="K274" s="177"/>
    </row>
    <row r="275" spans="11:11" x14ac:dyDescent="0.25">
      <c r="K275" s="177"/>
    </row>
    <row r="276" spans="11:11" x14ac:dyDescent="0.25">
      <c r="K276" s="177"/>
    </row>
    <row r="277" spans="11:11" x14ac:dyDescent="0.25">
      <c r="K277" s="177"/>
    </row>
    <row r="278" spans="11:11" x14ac:dyDescent="0.25">
      <c r="K278" s="177"/>
    </row>
    <row r="279" spans="11:11" x14ac:dyDescent="0.25">
      <c r="K279" s="177"/>
    </row>
    <row r="280" spans="11:11" x14ac:dyDescent="0.25">
      <c r="K280" s="177"/>
    </row>
    <row r="281" spans="11:11" x14ac:dyDescent="0.25">
      <c r="K281" s="177"/>
    </row>
    <row r="282" spans="11:11" x14ac:dyDescent="0.25">
      <c r="K282" s="177"/>
    </row>
    <row r="283" spans="11:11" x14ac:dyDescent="0.25">
      <c r="K283" s="177"/>
    </row>
    <row r="284" spans="11:11" x14ac:dyDescent="0.25">
      <c r="K284" s="177"/>
    </row>
    <row r="285" spans="11:11" x14ac:dyDescent="0.25">
      <c r="K285" s="177"/>
    </row>
    <row r="286" spans="11:11" x14ac:dyDescent="0.25">
      <c r="K286" s="177"/>
    </row>
    <row r="287" spans="11:11" x14ac:dyDescent="0.25">
      <c r="K287" s="177"/>
    </row>
    <row r="288" spans="11:11" x14ac:dyDescent="0.25">
      <c r="K288" s="177"/>
    </row>
    <row r="289" spans="11:11" x14ac:dyDescent="0.25">
      <c r="K289" s="177"/>
    </row>
    <row r="290" spans="11:11" x14ac:dyDescent="0.25">
      <c r="K290" s="177"/>
    </row>
    <row r="291" spans="11:11" x14ac:dyDescent="0.25">
      <c r="K291" s="177"/>
    </row>
    <row r="292" spans="11:11" x14ac:dyDescent="0.25">
      <c r="K292" s="177"/>
    </row>
    <row r="293" spans="11:11" x14ac:dyDescent="0.25">
      <c r="K293" s="177"/>
    </row>
    <row r="294" spans="11:11" x14ac:dyDescent="0.25">
      <c r="K294" s="177"/>
    </row>
    <row r="295" spans="11:11" x14ac:dyDescent="0.25">
      <c r="K295" s="177"/>
    </row>
    <row r="296" spans="11:11" x14ac:dyDescent="0.25">
      <c r="K296" s="177"/>
    </row>
    <row r="297" spans="11:11" x14ac:dyDescent="0.25">
      <c r="K297" s="177"/>
    </row>
    <row r="298" spans="11:11" x14ac:dyDescent="0.25">
      <c r="K298" s="177"/>
    </row>
    <row r="299" spans="11:11" x14ac:dyDescent="0.25">
      <c r="K299" s="177"/>
    </row>
    <row r="300" spans="11:11" x14ac:dyDescent="0.25">
      <c r="K300" s="177"/>
    </row>
    <row r="301" spans="11:11" x14ac:dyDescent="0.25">
      <c r="K301" s="177"/>
    </row>
    <row r="302" spans="11:11" x14ac:dyDescent="0.25">
      <c r="K302" s="177"/>
    </row>
    <row r="303" spans="11:11" x14ac:dyDescent="0.25">
      <c r="K303" s="177"/>
    </row>
    <row r="304" spans="11:11" x14ac:dyDescent="0.25">
      <c r="K304" s="177"/>
    </row>
    <row r="305" spans="11:11" x14ac:dyDescent="0.25">
      <c r="K305" s="177"/>
    </row>
    <row r="306" spans="11:11" x14ac:dyDescent="0.25">
      <c r="K306" s="177"/>
    </row>
    <row r="307" spans="11:11" x14ac:dyDescent="0.25">
      <c r="K307" s="177"/>
    </row>
    <row r="308" spans="11:11" x14ac:dyDescent="0.25">
      <c r="K308" s="177"/>
    </row>
    <row r="309" spans="11:11" x14ac:dyDescent="0.25">
      <c r="K309" s="177"/>
    </row>
    <row r="310" spans="11:11" x14ac:dyDescent="0.25">
      <c r="K310" s="177"/>
    </row>
    <row r="311" spans="11:11" x14ac:dyDescent="0.25">
      <c r="K311" s="177"/>
    </row>
    <row r="312" spans="11:11" x14ac:dyDescent="0.25">
      <c r="K312" s="177"/>
    </row>
    <row r="313" spans="11:11" x14ac:dyDescent="0.25">
      <c r="K313" s="177"/>
    </row>
    <row r="314" spans="11:11" x14ac:dyDescent="0.25">
      <c r="K314" s="177"/>
    </row>
    <row r="315" spans="11:11" x14ac:dyDescent="0.25">
      <c r="K315" s="177"/>
    </row>
    <row r="316" spans="11:11" x14ac:dyDescent="0.25">
      <c r="K316" s="177"/>
    </row>
    <row r="317" spans="11:11" x14ac:dyDescent="0.25">
      <c r="K317" s="177"/>
    </row>
    <row r="318" spans="11:11" x14ac:dyDescent="0.25">
      <c r="K318" s="177"/>
    </row>
    <row r="319" spans="11:11" x14ac:dyDescent="0.25">
      <c r="K319" s="177"/>
    </row>
    <row r="320" spans="11:11" x14ac:dyDescent="0.25">
      <c r="K320" s="177"/>
    </row>
    <row r="321" spans="11:11" x14ac:dyDescent="0.25">
      <c r="K321" s="177"/>
    </row>
    <row r="322" spans="11:11" x14ac:dyDescent="0.25">
      <c r="K322" s="177"/>
    </row>
    <row r="323" spans="11:11" x14ac:dyDescent="0.25">
      <c r="K323" s="177"/>
    </row>
    <row r="324" spans="11:11" x14ac:dyDescent="0.25">
      <c r="K324" s="177"/>
    </row>
    <row r="325" spans="11:11" x14ac:dyDescent="0.25">
      <c r="K325" s="177"/>
    </row>
    <row r="326" spans="11:11" x14ac:dyDescent="0.25">
      <c r="K326" s="177"/>
    </row>
    <row r="327" spans="11:11" x14ac:dyDescent="0.25">
      <c r="K327" s="177"/>
    </row>
    <row r="328" spans="11:11" x14ac:dyDescent="0.25">
      <c r="K328" s="177"/>
    </row>
    <row r="329" spans="11:11" x14ac:dyDescent="0.25">
      <c r="K329" s="177"/>
    </row>
    <row r="330" spans="11:11" x14ac:dyDescent="0.25">
      <c r="K330" s="177"/>
    </row>
    <row r="331" spans="11:11" x14ac:dyDescent="0.25">
      <c r="K331" s="177"/>
    </row>
    <row r="332" spans="11:11" x14ac:dyDescent="0.25">
      <c r="K332" s="177"/>
    </row>
    <row r="333" spans="11:11" x14ac:dyDescent="0.25">
      <c r="K333" s="177"/>
    </row>
    <row r="334" spans="11:11" x14ac:dyDescent="0.25">
      <c r="K334" s="177"/>
    </row>
    <row r="335" spans="11:11" x14ac:dyDescent="0.25">
      <c r="K335" s="177"/>
    </row>
    <row r="336" spans="11:11" x14ac:dyDescent="0.25">
      <c r="K336" s="177"/>
    </row>
    <row r="337" spans="11:11" x14ac:dyDescent="0.25">
      <c r="K337" s="177"/>
    </row>
    <row r="338" spans="11:11" x14ac:dyDescent="0.25">
      <c r="K338" s="177"/>
    </row>
    <row r="339" spans="11:11" x14ac:dyDescent="0.25">
      <c r="K339" s="177"/>
    </row>
    <row r="340" spans="11:11" x14ac:dyDescent="0.25">
      <c r="K340" s="177"/>
    </row>
    <row r="341" spans="11:11" x14ac:dyDescent="0.25">
      <c r="K341" s="177"/>
    </row>
    <row r="342" spans="11:11" x14ac:dyDescent="0.25">
      <c r="K342" s="177"/>
    </row>
    <row r="343" spans="11:11" x14ac:dyDescent="0.25">
      <c r="K343" s="177"/>
    </row>
    <row r="344" spans="11:11" x14ac:dyDescent="0.25">
      <c r="K344" s="177"/>
    </row>
    <row r="345" spans="11:11" x14ac:dyDescent="0.25">
      <c r="K345" s="177"/>
    </row>
    <row r="346" spans="11:11" x14ac:dyDescent="0.25">
      <c r="K346" s="177"/>
    </row>
    <row r="347" spans="11:11" x14ac:dyDescent="0.25">
      <c r="K347" s="177"/>
    </row>
    <row r="348" spans="11:11" x14ac:dyDescent="0.25">
      <c r="K348" s="177"/>
    </row>
    <row r="349" spans="11:11" x14ac:dyDescent="0.25">
      <c r="K349" s="177"/>
    </row>
    <row r="350" spans="11:11" x14ac:dyDescent="0.25">
      <c r="K350" s="177"/>
    </row>
    <row r="351" spans="11:11" x14ac:dyDescent="0.25">
      <c r="K351" s="177"/>
    </row>
    <row r="352" spans="11:11" x14ac:dyDescent="0.25">
      <c r="K352" s="177"/>
    </row>
    <row r="353" spans="11:11" x14ac:dyDescent="0.25">
      <c r="K353" s="177"/>
    </row>
    <row r="354" spans="11:11" x14ac:dyDescent="0.25">
      <c r="K354" s="177"/>
    </row>
    <row r="355" spans="11:11" x14ac:dyDescent="0.25">
      <c r="K355" s="177"/>
    </row>
    <row r="356" spans="11:11" x14ac:dyDescent="0.25">
      <c r="K356" s="177"/>
    </row>
    <row r="357" spans="11:11" x14ac:dyDescent="0.25">
      <c r="K357" s="177"/>
    </row>
    <row r="358" spans="11:11" x14ac:dyDescent="0.25">
      <c r="K358" s="177"/>
    </row>
    <row r="359" spans="11:11" x14ac:dyDescent="0.25">
      <c r="K359" s="177"/>
    </row>
    <row r="360" spans="11:11" x14ac:dyDescent="0.25">
      <c r="K360" s="177"/>
    </row>
    <row r="361" spans="11:11" x14ac:dyDescent="0.25">
      <c r="K361" s="177"/>
    </row>
    <row r="362" spans="11:11" x14ac:dyDescent="0.25">
      <c r="K362" s="177"/>
    </row>
    <row r="363" spans="11:11" x14ac:dyDescent="0.25">
      <c r="K363" s="177"/>
    </row>
    <row r="364" spans="11:11" x14ac:dyDescent="0.25">
      <c r="K364" s="177"/>
    </row>
    <row r="365" spans="11:11" x14ac:dyDescent="0.25">
      <c r="K365" s="177"/>
    </row>
    <row r="366" spans="11:11" x14ac:dyDescent="0.25">
      <c r="K366" s="177"/>
    </row>
    <row r="367" spans="11:11" x14ac:dyDescent="0.25">
      <c r="K367" s="177"/>
    </row>
    <row r="368" spans="11:11" x14ac:dyDescent="0.25">
      <c r="K368" s="177"/>
    </row>
    <row r="369" spans="11:11" x14ac:dyDescent="0.25">
      <c r="K369" s="177"/>
    </row>
    <row r="370" spans="11:11" x14ac:dyDescent="0.25">
      <c r="K370" s="177"/>
    </row>
    <row r="371" spans="11:11" x14ac:dyDescent="0.25">
      <c r="K371" s="177"/>
    </row>
    <row r="372" spans="11:11" x14ac:dyDescent="0.25">
      <c r="K372" s="177"/>
    </row>
    <row r="373" spans="11:11" x14ac:dyDescent="0.25">
      <c r="K373" s="177"/>
    </row>
    <row r="374" spans="11:11" x14ac:dyDescent="0.25">
      <c r="K374" s="177"/>
    </row>
    <row r="375" spans="11:11" x14ac:dyDescent="0.25">
      <c r="K375" s="177"/>
    </row>
    <row r="376" spans="11:11" x14ac:dyDescent="0.25">
      <c r="K376" s="177"/>
    </row>
    <row r="377" spans="11:11" x14ac:dyDescent="0.25">
      <c r="K377" s="177"/>
    </row>
    <row r="378" spans="11:11" x14ac:dyDescent="0.25">
      <c r="K378" s="177"/>
    </row>
    <row r="379" spans="11:11" x14ac:dyDescent="0.25">
      <c r="K379" s="177"/>
    </row>
    <row r="380" spans="11:11" x14ac:dyDescent="0.25">
      <c r="K380" s="177"/>
    </row>
    <row r="381" spans="11:11" x14ac:dyDescent="0.25">
      <c r="K381" s="177"/>
    </row>
    <row r="382" spans="11:11" x14ac:dyDescent="0.25">
      <c r="K382" s="177"/>
    </row>
    <row r="383" spans="11:11" x14ac:dyDescent="0.25">
      <c r="K383" s="177"/>
    </row>
    <row r="384" spans="11:11" x14ac:dyDescent="0.25">
      <c r="K384" s="177"/>
    </row>
    <row r="385" spans="11:11" x14ac:dyDescent="0.25">
      <c r="K385" s="177"/>
    </row>
    <row r="386" spans="11:11" x14ac:dyDescent="0.25">
      <c r="K386" s="177"/>
    </row>
    <row r="387" spans="11:11" x14ac:dyDescent="0.25">
      <c r="K387" s="177"/>
    </row>
    <row r="388" spans="11:11" x14ac:dyDescent="0.25">
      <c r="K388" s="177"/>
    </row>
    <row r="389" spans="11:11" x14ac:dyDescent="0.25">
      <c r="K389" s="177"/>
    </row>
    <row r="390" spans="11:11" x14ac:dyDescent="0.25">
      <c r="K390" s="177"/>
    </row>
    <row r="391" spans="11:11" x14ac:dyDescent="0.25">
      <c r="K391" s="177"/>
    </row>
    <row r="392" spans="11:11" x14ac:dyDescent="0.25">
      <c r="K392" s="177"/>
    </row>
    <row r="393" spans="11:11" x14ac:dyDescent="0.25">
      <c r="K393" s="177"/>
    </row>
    <row r="394" spans="11:11" x14ac:dyDescent="0.25">
      <c r="K394" s="177"/>
    </row>
    <row r="395" spans="11:11" x14ac:dyDescent="0.25">
      <c r="K395" s="177"/>
    </row>
    <row r="396" spans="11:11" x14ac:dyDescent="0.25">
      <c r="K396" s="177"/>
    </row>
    <row r="397" spans="11:11" x14ac:dyDescent="0.25">
      <c r="K397" s="177"/>
    </row>
    <row r="398" spans="11:11" x14ac:dyDescent="0.25">
      <c r="K398" s="177"/>
    </row>
    <row r="399" spans="11:11" x14ac:dyDescent="0.25">
      <c r="K399" s="177"/>
    </row>
    <row r="400" spans="11:11" x14ac:dyDescent="0.25">
      <c r="K400" s="177"/>
    </row>
    <row r="401" spans="11:11" x14ac:dyDescent="0.25">
      <c r="K401" s="177"/>
    </row>
    <row r="402" spans="11:11" x14ac:dyDescent="0.25">
      <c r="K402" s="177"/>
    </row>
    <row r="403" spans="11:11" x14ac:dyDescent="0.25">
      <c r="K403" s="177"/>
    </row>
    <row r="404" spans="11:11" x14ac:dyDescent="0.25">
      <c r="K404" s="177"/>
    </row>
    <row r="405" spans="11:11" x14ac:dyDescent="0.25">
      <c r="K405" s="177"/>
    </row>
    <row r="406" spans="11:11" x14ac:dyDescent="0.25">
      <c r="K406" s="177"/>
    </row>
    <row r="407" spans="11:11" x14ac:dyDescent="0.25">
      <c r="K407" s="177"/>
    </row>
    <row r="408" spans="11:11" x14ac:dyDescent="0.25">
      <c r="K408" s="177"/>
    </row>
    <row r="409" spans="11:11" x14ac:dyDescent="0.25">
      <c r="K409" s="177"/>
    </row>
    <row r="410" spans="11:11" x14ac:dyDescent="0.25">
      <c r="K410" s="177"/>
    </row>
    <row r="411" spans="11:11" x14ac:dyDescent="0.25">
      <c r="K411" s="177"/>
    </row>
    <row r="412" spans="11:11" x14ac:dyDescent="0.25">
      <c r="K412" s="177"/>
    </row>
    <row r="413" spans="11:11" x14ac:dyDescent="0.25">
      <c r="K413" s="177"/>
    </row>
    <row r="414" spans="11:11" x14ac:dyDescent="0.25">
      <c r="K414" s="177"/>
    </row>
    <row r="415" spans="11:11" x14ac:dyDescent="0.25">
      <c r="K415" s="177"/>
    </row>
    <row r="416" spans="11:11" x14ac:dyDescent="0.25">
      <c r="K416" s="177"/>
    </row>
    <row r="417" spans="11:11" x14ac:dyDescent="0.25">
      <c r="K417" s="177"/>
    </row>
    <row r="418" spans="11:11" x14ac:dyDescent="0.25">
      <c r="K418" s="177"/>
    </row>
    <row r="419" spans="11:11" x14ac:dyDescent="0.25">
      <c r="K419" s="177"/>
    </row>
    <row r="420" spans="11:11" x14ac:dyDescent="0.25">
      <c r="K420" s="177"/>
    </row>
    <row r="421" spans="11:11" x14ac:dyDescent="0.25">
      <c r="K421" s="177"/>
    </row>
    <row r="422" spans="11:11" x14ac:dyDescent="0.25">
      <c r="K422" s="177"/>
    </row>
    <row r="423" spans="11:11" x14ac:dyDescent="0.25">
      <c r="K423" s="177"/>
    </row>
    <row r="424" spans="11:11" x14ac:dyDescent="0.25">
      <c r="K424" s="177"/>
    </row>
    <row r="425" spans="11:11" x14ac:dyDescent="0.25">
      <c r="K425" s="177"/>
    </row>
    <row r="426" spans="11:11" x14ac:dyDescent="0.25">
      <c r="K426" s="177"/>
    </row>
    <row r="427" spans="11:11" x14ac:dyDescent="0.25">
      <c r="K427" s="177"/>
    </row>
    <row r="428" spans="11:11" x14ac:dyDescent="0.25">
      <c r="K428" s="177"/>
    </row>
    <row r="429" spans="11:11" x14ac:dyDescent="0.25">
      <c r="K429" s="177"/>
    </row>
    <row r="430" spans="11:11" x14ac:dyDescent="0.25">
      <c r="K430" s="177"/>
    </row>
    <row r="431" spans="11:11" x14ac:dyDescent="0.25">
      <c r="K431" s="177"/>
    </row>
    <row r="432" spans="11:11" x14ac:dyDescent="0.25">
      <c r="K432" s="177"/>
    </row>
    <row r="433" spans="11:11" x14ac:dyDescent="0.25">
      <c r="K433" s="177"/>
    </row>
    <row r="434" spans="11:11" x14ac:dyDescent="0.25">
      <c r="K434" s="177"/>
    </row>
    <row r="435" spans="11:11" x14ac:dyDescent="0.25">
      <c r="K435" s="177"/>
    </row>
    <row r="436" spans="11:11" x14ac:dyDescent="0.25">
      <c r="K436" s="177"/>
    </row>
    <row r="437" spans="11:11" x14ac:dyDescent="0.25">
      <c r="K437" s="177"/>
    </row>
    <row r="438" spans="11:11" x14ac:dyDescent="0.25">
      <c r="K438" s="177"/>
    </row>
    <row r="439" spans="11:11" x14ac:dyDescent="0.25">
      <c r="K439" s="177"/>
    </row>
    <row r="440" spans="11:11" x14ac:dyDescent="0.25">
      <c r="K440" s="177"/>
    </row>
    <row r="441" spans="11:11" x14ac:dyDescent="0.25">
      <c r="K441" s="177"/>
    </row>
    <row r="442" spans="11:11" x14ac:dyDescent="0.25">
      <c r="K442" s="177"/>
    </row>
    <row r="443" spans="11:11" x14ac:dyDescent="0.25">
      <c r="K443" s="177"/>
    </row>
    <row r="444" spans="11:11" x14ac:dyDescent="0.25">
      <c r="K444" s="177"/>
    </row>
    <row r="445" spans="11:11" x14ac:dyDescent="0.25">
      <c r="K445" s="177"/>
    </row>
    <row r="446" spans="11:11" x14ac:dyDescent="0.25">
      <c r="K446" s="177"/>
    </row>
    <row r="447" spans="11:11" x14ac:dyDescent="0.25">
      <c r="K447" s="177"/>
    </row>
    <row r="448" spans="11:11" x14ac:dyDescent="0.25">
      <c r="K448" s="177"/>
    </row>
    <row r="449" spans="11:11" x14ac:dyDescent="0.25">
      <c r="K449" s="177"/>
    </row>
    <row r="450" spans="11:11" x14ac:dyDescent="0.25">
      <c r="K450" s="177"/>
    </row>
    <row r="451" spans="11:11" x14ac:dyDescent="0.25">
      <c r="K451" s="177"/>
    </row>
    <row r="452" spans="11:11" x14ac:dyDescent="0.25">
      <c r="K452" s="177"/>
    </row>
    <row r="453" spans="11:11" x14ac:dyDescent="0.25">
      <c r="K453" s="177"/>
    </row>
    <row r="454" spans="11:11" x14ac:dyDescent="0.25">
      <c r="K454" s="177"/>
    </row>
    <row r="455" spans="11:11" x14ac:dyDescent="0.25">
      <c r="K455" s="177"/>
    </row>
    <row r="456" spans="11:11" x14ac:dyDescent="0.25">
      <c r="K456" s="177"/>
    </row>
    <row r="457" spans="11:11" x14ac:dyDescent="0.25">
      <c r="K457" s="177"/>
    </row>
    <row r="458" spans="11:11" x14ac:dyDescent="0.25">
      <c r="K458" s="177"/>
    </row>
    <row r="459" spans="11:11" x14ac:dyDescent="0.25">
      <c r="K459" s="177"/>
    </row>
    <row r="460" spans="11:11" x14ac:dyDescent="0.25">
      <c r="K460" s="177"/>
    </row>
    <row r="461" spans="11:11" x14ac:dyDescent="0.25">
      <c r="K461" s="177"/>
    </row>
    <row r="462" spans="11:11" x14ac:dyDescent="0.25">
      <c r="K462" s="177"/>
    </row>
    <row r="463" spans="11:11" x14ac:dyDescent="0.25">
      <c r="K463" s="177"/>
    </row>
    <row r="464" spans="11:11" x14ac:dyDescent="0.25">
      <c r="K464" s="177"/>
    </row>
    <row r="465" spans="11:11" x14ac:dyDescent="0.25">
      <c r="K465" s="177"/>
    </row>
    <row r="466" spans="11:11" x14ac:dyDescent="0.25">
      <c r="K466" s="177"/>
    </row>
    <row r="467" spans="11:11" x14ac:dyDescent="0.25">
      <c r="K467" s="177"/>
    </row>
    <row r="468" spans="11:11" x14ac:dyDescent="0.25">
      <c r="K468" s="177"/>
    </row>
    <row r="469" spans="11:11" x14ac:dyDescent="0.25">
      <c r="K469" s="177"/>
    </row>
    <row r="470" spans="11:11" x14ac:dyDescent="0.25">
      <c r="K470" s="177"/>
    </row>
    <row r="471" spans="11:11" x14ac:dyDescent="0.25">
      <c r="K471" s="177"/>
    </row>
    <row r="472" spans="11:11" x14ac:dyDescent="0.25">
      <c r="K472" s="177"/>
    </row>
    <row r="473" spans="11:11" x14ac:dyDescent="0.25">
      <c r="K473" s="177"/>
    </row>
    <row r="474" spans="11:11" x14ac:dyDescent="0.25">
      <c r="K474" s="177"/>
    </row>
    <row r="475" spans="11:11" x14ac:dyDescent="0.25">
      <c r="K475" s="177"/>
    </row>
    <row r="476" spans="11:11" x14ac:dyDescent="0.25">
      <c r="K476" s="177"/>
    </row>
    <row r="477" spans="11:11" x14ac:dyDescent="0.25">
      <c r="K477" s="177"/>
    </row>
    <row r="478" spans="11:11" x14ac:dyDescent="0.25">
      <c r="K478" s="177"/>
    </row>
    <row r="479" spans="11:11" x14ac:dyDescent="0.25">
      <c r="K479" s="177"/>
    </row>
    <row r="480" spans="11:11" x14ac:dyDescent="0.25">
      <c r="K480" s="177"/>
    </row>
    <row r="481" spans="11:11" x14ac:dyDescent="0.25">
      <c r="K481" s="177"/>
    </row>
    <row r="482" spans="11:11" x14ac:dyDescent="0.25">
      <c r="K482" s="177"/>
    </row>
    <row r="483" spans="11:11" x14ac:dyDescent="0.25">
      <c r="K483" s="177"/>
    </row>
    <row r="484" spans="11:11" x14ac:dyDescent="0.25">
      <c r="K484" s="177"/>
    </row>
    <row r="485" spans="11:11" x14ac:dyDescent="0.25">
      <c r="K485" s="177"/>
    </row>
    <row r="486" spans="11:11" x14ac:dyDescent="0.25">
      <c r="K486" s="177"/>
    </row>
    <row r="487" spans="11:11" x14ac:dyDescent="0.25">
      <c r="K487" s="177"/>
    </row>
    <row r="488" spans="11:11" x14ac:dyDescent="0.25">
      <c r="K488" s="177"/>
    </row>
    <row r="489" spans="11:11" x14ac:dyDescent="0.25">
      <c r="K489" s="177"/>
    </row>
    <row r="490" spans="11:11" x14ac:dyDescent="0.25">
      <c r="K490" s="177"/>
    </row>
    <row r="491" spans="11:11" x14ac:dyDescent="0.25">
      <c r="K491" s="177"/>
    </row>
    <row r="492" spans="11:11" x14ac:dyDescent="0.25">
      <c r="K492" s="177"/>
    </row>
    <row r="493" spans="11:11" x14ac:dyDescent="0.25">
      <c r="K493" s="177"/>
    </row>
    <row r="494" spans="11:11" x14ac:dyDescent="0.25">
      <c r="K494" s="177"/>
    </row>
    <row r="495" spans="11:11" x14ac:dyDescent="0.25">
      <c r="K495" s="177"/>
    </row>
    <row r="496" spans="11:11" x14ac:dyDescent="0.25">
      <c r="K496" s="177"/>
    </row>
    <row r="497" spans="11:11" x14ac:dyDescent="0.25">
      <c r="K497" s="177"/>
    </row>
    <row r="498" spans="11:11" x14ac:dyDescent="0.25">
      <c r="K498" s="177"/>
    </row>
    <row r="499" spans="11:11" x14ac:dyDescent="0.25">
      <c r="K499" s="177"/>
    </row>
    <row r="500" spans="11:11" x14ac:dyDescent="0.25">
      <c r="K500" s="177"/>
    </row>
    <row r="501" spans="11:11" x14ac:dyDescent="0.25">
      <c r="K501" s="177"/>
    </row>
    <row r="502" spans="11:11" x14ac:dyDescent="0.25">
      <c r="K502" s="177"/>
    </row>
    <row r="503" spans="11:11" x14ac:dyDescent="0.25">
      <c r="K503" s="177"/>
    </row>
    <row r="504" spans="11:11" x14ac:dyDescent="0.25">
      <c r="K504" s="177"/>
    </row>
    <row r="505" spans="11:11" x14ac:dyDescent="0.25">
      <c r="K505" s="177"/>
    </row>
    <row r="506" spans="11:11" x14ac:dyDescent="0.25">
      <c r="K506" s="177"/>
    </row>
    <row r="507" spans="11:11" x14ac:dyDescent="0.25">
      <c r="K507" s="177"/>
    </row>
    <row r="508" spans="11:11" x14ac:dyDescent="0.25">
      <c r="K508" s="177"/>
    </row>
    <row r="509" spans="11:11" x14ac:dyDescent="0.25">
      <c r="K509" s="177"/>
    </row>
    <row r="510" spans="11:11" x14ac:dyDescent="0.25">
      <c r="K510" s="177"/>
    </row>
    <row r="511" spans="11:11" x14ac:dyDescent="0.25">
      <c r="K511" s="177"/>
    </row>
    <row r="512" spans="11:11" x14ac:dyDescent="0.25">
      <c r="K512" s="177"/>
    </row>
    <row r="513" spans="11:11" x14ac:dyDescent="0.25">
      <c r="K513" s="177"/>
    </row>
    <row r="514" spans="11:11" x14ac:dyDescent="0.25">
      <c r="K514" s="177"/>
    </row>
    <row r="515" spans="11:11" x14ac:dyDescent="0.25">
      <c r="K515" s="177"/>
    </row>
    <row r="516" spans="11:11" x14ac:dyDescent="0.25">
      <c r="K516" s="177"/>
    </row>
    <row r="517" spans="11:11" x14ac:dyDescent="0.25">
      <c r="K517" s="177"/>
    </row>
    <row r="518" spans="11:11" x14ac:dyDescent="0.25">
      <c r="K518" s="177"/>
    </row>
    <row r="519" spans="11:11" x14ac:dyDescent="0.25">
      <c r="K519" s="177"/>
    </row>
    <row r="520" spans="11:11" x14ac:dyDescent="0.25">
      <c r="K520" s="177"/>
    </row>
    <row r="521" spans="11:11" x14ac:dyDescent="0.25">
      <c r="K521" s="177"/>
    </row>
    <row r="522" spans="11:11" x14ac:dyDescent="0.25">
      <c r="K522" s="177"/>
    </row>
    <row r="523" spans="11:11" x14ac:dyDescent="0.25">
      <c r="K523" s="177"/>
    </row>
    <row r="524" spans="11:11" x14ac:dyDescent="0.25">
      <c r="K524" s="177"/>
    </row>
    <row r="525" spans="11:11" x14ac:dyDescent="0.25">
      <c r="K525" s="177"/>
    </row>
    <row r="526" spans="11:11" x14ac:dyDescent="0.25">
      <c r="K526" s="177"/>
    </row>
    <row r="527" spans="11:11" x14ac:dyDescent="0.25">
      <c r="K527" s="177"/>
    </row>
    <row r="528" spans="11:11" x14ac:dyDescent="0.25">
      <c r="K528" s="177"/>
    </row>
    <row r="529" spans="11:11" x14ac:dyDescent="0.25">
      <c r="K529" s="177"/>
    </row>
    <row r="530" spans="11:11" x14ac:dyDescent="0.25">
      <c r="K530" s="177"/>
    </row>
    <row r="531" spans="11:11" x14ac:dyDescent="0.25">
      <c r="K531" s="177"/>
    </row>
    <row r="532" spans="11:11" x14ac:dyDescent="0.25">
      <c r="K532" s="177"/>
    </row>
    <row r="533" spans="11:11" x14ac:dyDescent="0.25">
      <c r="K533" s="177"/>
    </row>
    <row r="534" spans="11:11" x14ac:dyDescent="0.25">
      <c r="K534" s="177"/>
    </row>
    <row r="535" spans="11:11" x14ac:dyDescent="0.25">
      <c r="K535" s="177"/>
    </row>
    <row r="536" spans="11:11" x14ac:dyDescent="0.25">
      <c r="K536" s="177"/>
    </row>
    <row r="537" spans="11:11" x14ac:dyDescent="0.25">
      <c r="K537" s="177"/>
    </row>
    <row r="538" spans="11:11" x14ac:dyDescent="0.25">
      <c r="K538" s="177"/>
    </row>
    <row r="539" spans="11:11" x14ac:dyDescent="0.25">
      <c r="K539" s="177"/>
    </row>
    <row r="540" spans="11:11" x14ac:dyDescent="0.25">
      <c r="K540" s="177"/>
    </row>
    <row r="541" spans="11:11" x14ac:dyDescent="0.25">
      <c r="K541" s="177"/>
    </row>
    <row r="542" spans="11:11" x14ac:dyDescent="0.25">
      <c r="K542" s="177"/>
    </row>
    <row r="543" spans="11:11" x14ac:dyDescent="0.25">
      <c r="K543" s="177"/>
    </row>
    <row r="544" spans="11:11" x14ac:dyDescent="0.25">
      <c r="K544" s="177"/>
    </row>
    <row r="545" spans="11:11" x14ac:dyDescent="0.25">
      <c r="K545" s="177"/>
    </row>
    <row r="546" spans="11:11" x14ac:dyDescent="0.25">
      <c r="K546" s="177"/>
    </row>
    <row r="547" spans="11:11" x14ac:dyDescent="0.25">
      <c r="K547" s="177"/>
    </row>
    <row r="548" spans="11:11" x14ac:dyDescent="0.25">
      <c r="K548" s="177"/>
    </row>
    <row r="549" spans="11:11" x14ac:dyDescent="0.25">
      <c r="K549" s="177"/>
    </row>
    <row r="550" spans="11:11" x14ac:dyDescent="0.25">
      <c r="K550" s="177"/>
    </row>
    <row r="551" spans="11:11" x14ac:dyDescent="0.25">
      <c r="K551" s="177"/>
    </row>
    <row r="552" spans="11:11" x14ac:dyDescent="0.25">
      <c r="K552" s="177"/>
    </row>
    <row r="553" spans="11:11" x14ac:dyDescent="0.25">
      <c r="K553" s="177"/>
    </row>
    <row r="554" spans="11:11" x14ac:dyDescent="0.25">
      <c r="K554" s="177"/>
    </row>
    <row r="555" spans="11:11" x14ac:dyDescent="0.25">
      <c r="K555" s="177"/>
    </row>
    <row r="556" spans="11:11" x14ac:dyDescent="0.25">
      <c r="K556" s="177"/>
    </row>
    <row r="557" spans="11:11" x14ac:dyDescent="0.25">
      <c r="K557" s="177"/>
    </row>
    <row r="558" spans="11:11" x14ac:dyDescent="0.25">
      <c r="K558" s="177"/>
    </row>
    <row r="559" spans="11:11" x14ac:dyDescent="0.25">
      <c r="K559" s="177"/>
    </row>
    <row r="560" spans="11:11" x14ac:dyDescent="0.25">
      <c r="K560" s="177"/>
    </row>
    <row r="561" spans="11:11" x14ac:dyDescent="0.25">
      <c r="K561" s="177"/>
    </row>
    <row r="562" spans="11:11" x14ac:dyDescent="0.25">
      <c r="K562" s="177"/>
    </row>
    <row r="563" spans="11:11" x14ac:dyDescent="0.25">
      <c r="K563" s="177"/>
    </row>
    <row r="564" spans="11:11" x14ac:dyDescent="0.25">
      <c r="K564" s="177"/>
    </row>
    <row r="565" spans="11:11" x14ac:dyDescent="0.25">
      <c r="K565" s="177"/>
    </row>
    <row r="566" spans="11:11" x14ac:dyDescent="0.25">
      <c r="K566" s="177"/>
    </row>
    <row r="567" spans="11:11" x14ac:dyDescent="0.25">
      <c r="K567" s="177"/>
    </row>
    <row r="568" spans="11:11" x14ac:dyDescent="0.25">
      <c r="K568" s="177"/>
    </row>
    <row r="569" spans="11:11" x14ac:dyDescent="0.25">
      <c r="K569" s="177"/>
    </row>
    <row r="570" spans="11:11" x14ac:dyDescent="0.25">
      <c r="K570" s="177"/>
    </row>
    <row r="571" spans="11:11" x14ac:dyDescent="0.25">
      <c r="K571" s="177"/>
    </row>
    <row r="572" spans="11:11" x14ac:dyDescent="0.25">
      <c r="K572" s="177"/>
    </row>
    <row r="573" spans="11:11" x14ac:dyDescent="0.25">
      <c r="K573" s="177"/>
    </row>
    <row r="574" spans="11:11" x14ac:dyDescent="0.25">
      <c r="K574" s="177"/>
    </row>
    <row r="575" spans="11:11" x14ac:dyDescent="0.25">
      <c r="K575" s="177"/>
    </row>
    <row r="576" spans="11:11" x14ac:dyDescent="0.25">
      <c r="K576" s="177"/>
    </row>
    <row r="577" spans="11:11" x14ac:dyDescent="0.25">
      <c r="K577" s="177"/>
    </row>
    <row r="578" spans="11:11" x14ac:dyDescent="0.25">
      <c r="K578" s="177"/>
    </row>
    <row r="579" spans="11:11" x14ac:dyDescent="0.25">
      <c r="K579" s="177"/>
    </row>
    <row r="580" spans="11:11" x14ac:dyDescent="0.25">
      <c r="K580" s="177"/>
    </row>
    <row r="581" spans="11:11" x14ac:dyDescent="0.25">
      <c r="K581" s="177"/>
    </row>
    <row r="582" spans="11:11" x14ac:dyDescent="0.25">
      <c r="K582" s="177"/>
    </row>
    <row r="583" spans="11:11" x14ac:dyDescent="0.25">
      <c r="K583" s="177"/>
    </row>
    <row r="584" spans="11:11" x14ac:dyDescent="0.25">
      <c r="K584" s="177"/>
    </row>
    <row r="585" spans="11:11" x14ac:dyDescent="0.25">
      <c r="K585" s="177"/>
    </row>
    <row r="586" spans="11:11" x14ac:dyDescent="0.25">
      <c r="K586" s="177"/>
    </row>
    <row r="587" spans="11:11" x14ac:dyDescent="0.25">
      <c r="K587" s="177"/>
    </row>
    <row r="588" spans="11:11" x14ac:dyDescent="0.25">
      <c r="K588" s="177"/>
    </row>
    <row r="589" spans="11:11" x14ac:dyDescent="0.25">
      <c r="K589" s="177"/>
    </row>
    <row r="590" spans="11:11" x14ac:dyDescent="0.25">
      <c r="K590" s="177"/>
    </row>
    <row r="591" spans="11:11" x14ac:dyDescent="0.25">
      <c r="K591" s="177"/>
    </row>
    <row r="592" spans="11:11" x14ac:dyDescent="0.25">
      <c r="K592" s="177"/>
    </row>
    <row r="593" spans="11:11" x14ac:dyDescent="0.25">
      <c r="K593" s="177"/>
    </row>
    <row r="594" spans="11:11" x14ac:dyDescent="0.25">
      <c r="K594" s="177"/>
    </row>
    <row r="595" spans="11:11" x14ac:dyDescent="0.25">
      <c r="K595" s="177"/>
    </row>
    <row r="596" spans="11:11" x14ac:dyDescent="0.25">
      <c r="K596" s="177"/>
    </row>
    <row r="597" spans="11:11" x14ac:dyDescent="0.25">
      <c r="K597" s="177"/>
    </row>
    <row r="598" spans="11:11" x14ac:dyDescent="0.25">
      <c r="K598" s="177"/>
    </row>
    <row r="599" spans="11:11" x14ac:dyDescent="0.25">
      <c r="K599" s="177"/>
    </row>
    <row r="600" spans="11:11" x14ac:dyDescent="0.25">
      <c r="K600" s="177"/>
    </row>
    <row r="601" spans="11:11" x14ac:dyDescent="0.25">
      <c r="K601" s="177"/>
    </row>
    <row r="602" spans="11:11" x14ac:dyDescent="0.25">
      <c r="K602" s="177"/>
    </row>
    <row r="603" spans="11:11" x14ac:dyDescent="0.25">
      <c r="K603" s="177"/>
    </row>
    <row r="604" spans="11:11" x14ac:dyDescent="0.25">
      <c r="K604" s="177"/>
    </row>
    <row r="605" spans="11:11" x14ac:dyDescent="0.25">
      <c r="K605" s="177"/>
    </row>
    <row r="606" spans="11:11" x14ac:dyDescent="0.25">
      <c r="K606" s="177"/>
    </row>
    <row r="607" spans="11:11" x14ac:dyDescent="0.25">
      <c r="K607" s="177"/>
    </row>
    <row r="608" spans="11:11" x14ac:dyDescent="0.25">
      <c r="K608" s="177"/>
    </row>
    <row r="609" spans="11:11" x14ac:dyDescent="0.25">
      <c r="K609" s="177"/>
    </row>
    <row r="610" spans="11:11" x14ac:dyDescent="0.25">
      <c r="K610" s="177"/>
    </row>
    <row r="611" spans="11:11" x14ac:dyDescent="0.25">
      <c r="K611" s="177"/>
    </row>
    <row r="612" spans="11:11" x14ac:dyDescent="0.25">
      <c r="K612" s="177"/>
    </row>
    <row r="613" spans="11:11" x14ac:dyDescent="0.25">
      <c r="K613" s="177"/>
    </row>
    <row r="614" spans="11:11" x14ac:dyDescent="0.25">
      <c r="K614" s="177"/>
    </row>
    <row r="615" spans="11:11" x14ac:dyDescent="0.25">
      <c r="K615" s="177"/>
    </row>
    <row r="616" spans="11:11" x14ac:dyDescent="0.25">
      <c r="K616" s="177"/>
    </row>
    <row r="617" spans="11:11" x14ac:dyDescent="0.25">
      <c r="K617" s="177"/>
    </row>
    <row r="618" spans="11:11" x14ac:dyDescent="0.25">
      <c r="K618" s="177"/>
    </row>
    <row r="619" spans="11:11" x14ac:dyDescent="0.25">
      <c r="K619" s="177"/>
    </row>
    <row r="620" spans="11:11" x14ac:dyDescent="0.25">
      <c r="K620" s="177"/>
    </row>
    <row r="621" spans="11:11" x14ac:dyDescent="0.25">
      <c r="K621" s="177"/>
    </row>
    <row r="622" spans="11:11" x14ac:dyDescent="0.25">
      <c r="K622" s="177"/>
    </row>
    <row r="623" spans="11:11" x14ac:dyDescent="0.25">
      <c r="K623" s="177"/>
    </row>
    <row r="624" spans="11:11" x14ac:dyDescent="0.25">
      <c r="K624" s="177"/>
    </row>
    <row r="625" spans="11:11" x14ac:dyDescent="0.25">
      <c r="K625" s="177"/>
    </row>
    <row r="626" spans="11:11" x14ac:dyDescent="0.25">
      <c r="K626" s="177"/>
    </row>
    <row r="627" spans="11:11" x14ac:dyDescent="0.25">
      <c r="K627" s="177"/>
    </row>
    <row r="628" spans="11:11" x14ac:dyDescent="0.25">
      <c r="K628" s="177"/>
    </row>
    <row r="629" spans="11:11" x14ac:dyDescent="0.25">
      <c r="K629" s="177"/>
    </row>
    <row r="630" spans="11:11" x14ac:dyDescent="0.25">
      <c r="K630" s="177"/>
    </row>
    <row r="631" spans="11:11" x14ac:dyDescent="0.25">
      <c r="K631" s="177"/>
    </row>
    <row r="632" spans="11:11" x14ac:dyDescent="0.25">
      <c r="K632" s="177"/>
    </row>
    <row r="633" spans="11:11" x14ac:dyDescent="0.25">
      <c r="K633" s="177"/>
    </row>
    <row r="634" spans="11:11" x14ac:dyDescent="0.25">
      <c r="K634" s="177"/>
    </row>
    <row r="635" spans="11:11" x14ac:dyDescent="0.25">
      <c r="K635" s="177"/>
    </row>
    <row r="636" spans="11:11" x14ac:dyDescent="0.25">
      <c r="K636" s="177"/>
    </row>
    <row r="637" spans="11:11" x14ac:dyDescent="0.25">
      <c r="K637" s="177"/>
    </row>
    <row r="638" spans="11:11" x14ac:dyDescent="0.25">
      <c r="K638" s="177"/>
    </row>
    <row r="639" spans="11:11" x14ac:dyDescent="0.25">
      <c r="K639" s="177"/>
    </row>
    <row r="640" spans="11:11" x14ac:dyDescent="0.25">
      <c r="K640" s="177"/>
    </row>
    <row r="641" spans="11:11" x14ac:dyDescent="0.25">
      <c r="K641" s="177"/>
    </row>
    <row r="642" spans="11:11" x14ac:dyDescent="0.25">
      <c r="K642" s="177"/>
    </row>
    <row r="643" spans="11:11" x14ac:dyDescent="0.25">
      <c r="K643" s="177"/>
    </row>
    <row r="644" spans="11:11" x14ac:dyDescent="0.25">
      <c r="K644" s="177"/>
    </row>
    <row r="645" spans="11:11" x14ac:dyDescent="0.25">
      <c r="K645" s="177"/>
    </row>
    <row r="646" spans="11:11" x14ac:dyDescent="0.25">
      <c r="K646" s="177"/>
    </row>
    <row r="647" spans="11:11" x14ac:dyDescent="0.25">
      <c r="K647" s="177"/>
    </row>
    <row r="648" spans="11:11" x14ac:dyDescent="0.25">
      <c r="K648" s="177"/>
    </row>
    <row r="649" spans="11:11" x14ac:dyDescent="0.25">
      <c r="K649" s="177"/>
    </row>
    <row r="650" spans="11:11" x14ac:dyDescent="0.25">
      <c r="K650" s="177"/>
    </row>
    <row r="651" spans="11:11" x14ac:dyDescent="0.25">
      <c r="K651" s="177"/>
    </row>
    <row r="652" spans="11:11" x14ac:dyDescent="0.25">
      <c r="K652" s="177"/>
    </row>
    <row r="653" spans="11:11" x14ac:dyDescent="0.25">
      <c r="K653" s="177"/>
    </row>
    <row r="654" spans="11:11" x14ac:dyDescent="0.25">
      <c r="K654" s="177"/>
    </row>
    <row r="655" spans="11:11" x14ac:dyDescent="0.25">
      <c r="K655" s="177"/>
    </row>
    <row r="656" spans="11:11" x14ac:dyDescent="0.25">
      <c r="K656" s="177"/>
    </row>
    <row r="657" spans="11:11" x14ac:dyDescent="0.25">
      <c r="K657" s="177"/>
    </row>
    <row r="658" spans="11:11" x14ac:dyDescent="0.25">
      <c r="K658" s="177"/>
    </row>
    <row r="659" spans="11:11" x14ac:dyDescent="0.25">
      <c r="K659" s="177"/>
    </row>
    <row r="660" spans="11:11" x14ac:dyDescent="0.25">
      <c r="K660" s="177"/>
    </row>
    <row r="661" spans="11:11" x14ac:dyDescent="0.25">
      <c r="K661" s="177"/>
    </row>
    <row r="662" spans="11:11" x14ac:dyDescent="0.25">
      <c r="K662" s="177"/>
    </row>
    <row r="663" spans="11:11" x14ac:dyDescent="0.25">
      <c r="K663" s="177"/>
    </row>
    <row r="664" spans="11:11" x14ac:dyDescent="0.25">
      <c r="K664" s="177"/>
    </row>
    <row r="665" spans="11:11" x14ac:dyDescent="0.25">
      <c r="K665" s="177"/>
    </row>
    <row r="666" spans="11:11" x14ac:dyDescent="0.25">
      <c r="K666" s="177"/>
    </row>
    <row r="667" spans="11:11" x14ac:dyDescent="0.25">
      <c r="K667" s="177"/>
    </row>
    <row r="668" spans="11:11" x14ac:dyDescent="0.25">
      <c r="K668" s="177"/>
    </row>
    <row r="669" spans="11:11" x14ac:dyDescent="0.25">
      <c r="K669" s="177"/>
    </row>
    <row r="670" spans="11:11" x14ac:dyDescent="0.25">
      <c r="K670" s="177"/>
    </row>
    <row r="671" spans="11:11" x14ac:dyDescent="0.25">
      <c r="K671" s="177"/>
    </row>
    <row r="672" spans="11:11" x14ac:dyDescent="0.25">
      <c r="K672" s="177"/>
    </row>
    <row r="673" spans="11:11" x14ac:dyDescent="0.25">
      <c r="K673" s="177"/>
    </row>
    <row r="674" spans="11:11" x14ac:dyDescent="0.25">
      <c r="K674" s="177"/>
    </row>
    <row r="675" spans="11:11" x14ac:dyDescent="0.25">
      <c r="K675" s="177"/>
    </row>
    <row r="676" spans="11:11" x14ac:dyDescent="0.25">
      <c r="K676" s="177"/>
    </row>
    <row r="677" spans="11:11" x14ac:dyDescent="0.25">
      <c r="K677" s="177"/>
    </row>
    <row r="678" spans="11:11" x14ac:dyDescent="0.25">
      <c r="K678" s="177"/>
    </row>
    <row r="679" spans="11:11" x14ac:dyDescent="0.25">
      <c r="K679" s="177"/>
    </row>
    <row r="680" spans="11:11" x14ac:dyDescent="0.25">
      <c r="K680" s="177"/>
    </row>
    <row r="681" spans="11:11" x14ac:dyDescent="0.25">
      <c r="K681" s="177"/>
    </row>
    <row r="682" spans="11:11" x14ac:dyDescent="0.25">
      <c r="K682" s="177"/>
    </row>
    <row r="683" spans="11:11" x14ac:dyDescent="0.25">
      <c r="K683" s="177"/>
    </row>
    <row r="684" spans="11:11" x14ac:dyDescent="0.25">
      <c r="K684" s="177"/>
    </row>
    <row r="685" spans="11:11" x14ac:dyDescent="0.25">
      <c r="K685" s="177"/>
    </row>
    <row r="686" spans="11:11" x14ac:dyDescent="0.25">
      <c r="K686" s="177"/>
    </row>
    <row r="687" spans="11:11" x14ac:dyDescent="0.25">
      <c r="K687" s="177"/>
    </row>
    <row r="688" spans="11:11" x14ac:dyDescent="0.25">
      <c r="K688" s="177"/>
    </row>
    <row r="689" spans="11:11" x14ac:dyDescent="0.25">
      <c r="K689" s="177"/>
    </row>
    <row r="690" spans="11:11" x14ac:dyDescent="0.25">
      <c r="K690" s="177"/>
    </row>
    <row r="691" spans="11:11" x14ac:dyDescent="0.25">
      <c r="K691" s="177"/>
    </row>
    <row r="692" spans="11:11" x14ac:dyDescent="0.25">
      <c r="K692" s="177"/>
    </row>
    <row r="693" spans="11:11" x14ac:dyDescent="0.25">
      <c r="K693" s="177"/>
    </row>
    <row r="694" spans="11:11" x14ac:dyDescent="0.25">
      <c r="K694" s="177"/>
    </row>
    <row r="695" spans="11:11" x14ac:dyDescent="0.25">
      <c r="K695" s="177"/>
    </row>
    <row r="696" spans="11:11" x14ac:dyDescent="0.25">
      <c r="K696" s="177"/>
    </row>
    <row r="697" spans="11:11" x14ac:dyDescent="0.25">
      <c r="K697" s="177"/>
    </row>
    <row r="698" spans="11:11" x14ac:dyDescent="0.25">
      <c r="K698" s="177"/>
    </row>
    <row r="699" spans="11:11" x14ac:dyDescent="0.25">
      <c r="K699" s="177"/>
    </row>
    <row r="700" spans="11:11" x14ac:dyDescent="0.25">
      <c r="K700" s="177"/>
    </row>
    <row r="701" spans="11:11" x14ac:dyDescent="0.25">
      <c r="K701" s="177"/>
    </row>
    <row r="702" spans="11:11" x14ac:dyDescent="0.25">
      <c r="K702" s="177"/>
    </row>
    <row r="703" spans="11:11" x14ac:dyDescent="0.25">
      <c r="K703" s="177"/>
    </row>
    <row r="704" spans="11:11" x14ac:dyDescent="0.25">
      <c r="K704" s="177"/>
    </row>
    <row r="705" spans="11:11" x14ac:dyDescent="0.25">
      <c r="K705" s="177"/>
    </row>
    <row r="706" spans="11:11" x14ac:dyDescent="0.25">
      <c r="K706" s="177"/>
    </row>
    <row r="707" spans="11:11" x14ac:dyDescent="0.25">
      <c r="K707" s="177"/>
    </row>
    <row r="708" spans="11:11" x14ac:dyDescent="0.25">
      <c r="K708" s="177"/>
    </row>
    <row r="709" spans="11:11" x14ac:dyDescent="0.25">
      <c r="K709" s="177"/>
    </row>
    <row r="710" spans="11:11" x14ac:dyDescent="0.25">
      <c r="K710" s="177"/>
    </row>
    <row r="711" spans="11:11" x14ac:dyDescent="0.25">
      <c r="K711" s="177"/>
    </row>
    <row r="712" spans="11:11" x14ac:dyDescent="0.25">
      <c r="K712" s="177"/>
    </row>
    <row r="713" spans="11:11" x14ac:dyDescent="0.25">
      <c r="K713" s="177"/>
    </row>
    <row r="714" spans="11:11" x14ac:dyDescent="0.25">
      <c r="K714" s="177"/>
    </row>
    <row r="715" spans="11:11" x14ac:dyDescent="0.25">
      <c r="K715" s="177"/>
    </row>
    <row r="716" spans="11:11" x14ac:dyDescent="0.25">
      <c r="K716" s="177"/>
    </row>
    <row r="717" spans="11:11" x14ac:dyDescent="0.25">
      <c r="K717" s="177"/>
    </row>
    <row r="718" spans="11:11" x14ac:dyDescent="0.25">
      <c r="K718" s="177"/>
    </row>
    <row r="719" spans="11:11" x14ac:dyDescent="0.25">
      <c r="K719" s="177"/>
    </row>
    <row r="720" spans="11:11" x14ac:dyDescent="0.25">
      <c r="K720" s="177"/>
    </row>
    <row r="721" spans="11:11" x14ac:dyDescent="0.25">
      <c r="K721" s="177"/>
    </row>
    <row r="722" spans="11:11" x14ac:dyDescent="0.25">
      <c r="K722" s="177"/>
    </row>
    <row r="723" spans="11:11" x14ac:dyDescent="0.25">
      <c r="K723" s="177"/>
    </row>
    <row r="724" spans="11:11" x14ac:dyDescent="0.25">
      <c r="K724" s="177"/>
    </row>
    <row r="725" spans="11:11" x14ac:dyDescent="0.25">
      <c r="K725" s="177"/>
    </row>
    <row r="726" spans="11:11" x14ac:dyDescent="0.25">
      <c r="K726" s="177"/>
    </row>
    <row r="727" spans="11:11" x14ac:dyDescent="0.25">
      <c r="K727" s="177"/>
    </row>
    <row r="728" spans="11:11" x14ac:dyDescent="0.25">
      <c r="K728" s="177"/>
    </row>
    <row r="729" spans="11:11" x14ac:dyDescent="0.25">
      <c r="K729" s="177"/>
    </row>
    <row r="730" spans="11:11" x14ac:dyDescent="0.25">
      <c r="K730" s="177"/>
    </row>
    <row r="731" spans="11:11" x14ac:dyDescent="0.25">
      <c r="K731" s="177"/>
    </row>
    <row r="732" spans="11:11" x14ac:dyDescent="0.25">
      <c r="K732" s="177"/>
    </row>
    <row r="733" spans="11:11" x14ac:dyDescent="0.25">
      <c r="K733" s="177"/>
    </row>
    <row r="734" spans="11:11" x14ac:dyDescent="0.25">
      <c r="K734" s="177"/>
    </row>
    <row r="735" spans="11:11" x14ac:dyDescent="0.25">
      <c r="K735" s="177"/>
    </row>
    <row r="736" spans="11:11" x14ac:dyDescent="0.25">
      <c r="K736" s="177"/>
    </row>
    <row r="737" spans="11:11" x14ac:dyDescent="0.25">
      <c r="K737" s="177"/>
    </row>
    <row r="738" spans="11:11" x14ac:dyDescent="0.25">
      <c r="K738" s="177"/>
    </row>
    <row r="739" spans="11:11" x14ac:dyDescent="0.25">
      <c r="K739" s="177"/>
    </row>
    <row r="740" spans="11:11" x14ac:dyDescent="0.25">
      <c r="K740" s="177"/>
    </row>
    <row r="741" spans="11:11" x14ac:dyDescent="0.25">
      <c r="K741" s="177"/>
    </row>
    <row r="742" spans="11:11" x14ac:dyDescent="0.25">
      <c r="K742" s="177"/>
    </row>
    <row r="743" spans="11:11" x14ac:dyDescent="0.25">
      <c r="K743" s="177"/>
    </row>
    <row r="744" spans="11:11" x14ac:dyDescent="0.25">
      <c r="K744" s="177"/>
    </row>
    <row r="745" spans="11:11" x14ac:dyDescent="0.25">
      <c r="K745" s="177"/>
    </row>
    <row r="746" spans="11:11" x14ac:dyDescent="0.25">
      <c r="K746" s="177"/>
    </row>
    <row r="747" spans="11:11" x14ac:dyDescent="0.25">
      <c r="K747" s="177"/>
    </row>
    <row r="748" spans="11:11" x14ac:dyDescent="0.25">
      <c r="K748" s="177"/>
    </row>
    <row r="749" spans="11:11" x14ac:dyDescent="0.25">
      <c r="K749" s="177"/>
    </row>
    <row r="750" spans="11:11" x14ac:dyDescent="0.25">
      <c r="K750" s="177"/>
    </row>
    <row r="751" spans="11:11" x14ac:dyDescent="0.25">
      <c r="K751" s="177"/>
    </row>
    <row r="752" spans="11:11" x14ac:dyDescent="0.25">
      <c r="K752" s="177"/>
    </row>
    <row r="753" spans="11:11" x14ac:dyDescent="0.25">
      <c r="K753" s="177"/>
    </row>
    <row r="754" spans="11:11" x14ac:dyDescent="0.25">
      <c r="K754" s="177"/>
    </row>
    <row r="755" spans="11:11" x14ac:dyDescent="0.25">
      <c r="K755" s="177"/>
    </row>
    <row r="756" spans="11:11" x14ac:dyDescent="0.25">
      <c r="K756" s="177"/>
    </row>
    <row r="757" spans="11:11" x14ac:dyDescent="0.25">
      <c r="K757" s="177"/>
    </row>
    <row r="758" spans="11:11" x14ac:dyDescent="0.25">
      <c r="K758" s="177"/>
    </row>
    <row r="759" spans="11:11" x14ac:dyDescent="0.25">
      <c r="K759" s="177"/>
    </row>
    <row r="760" spans="11:11" x14ac:dyDescent="0.25">
      <c r="K760" s="177"/>
    </row>
    <row r="761" spans="11:11" x14ac:dyDescent="0.25">
      <c r="K761" s="177"/>
    </row>
    <row r="762" spans="11:11" x14ac:dyDescent="0.25">
      <c r="K762" s="177"/>
    </row>
    <row r="763" spans="11:11" x14ac:dyDescent="0.25">
      <c r="K763" s="177"/>
    </row>
    <row r="764" spans="11:11" x14ac:dyDescent="0.25">
      <c r="K764" s="177"/>
    </row>
    <row r="765" spans="11:11" x14ac:dyDescent="0.25">
      <c r="K765" s="177"/>
    </row>
    <row r="766" spans="11:11" x14ac:dyDescent="0.25">
      <c r="K766" s="177"/>
    </row>
    <row r="767" spans="11:11" x14ac:dyDescent="0.25">
      <c r="K767" s="177"/>
    </row>
    <row r="768" spans="11:11" x14ac:dyDescent="0.25">
      <c r="K768" s="177"/>
    </row>
    <row r="769" spans="11:11" x14ac:dyDescent="0.25">
      <c r="K769" s="177"/>
    </row>
    <row r="770" spans="11:11" x14ac:dyDescent="0.25">
      <c r="K770" s="177"/>
    </row>
    <row r="771" spans="11:11" x14ac:dyDescent="0.25">
      <c r="K771" s="177"/>
    </row>
    <row r="772" spans="11:11" x14ac:dyDescent="0.25">
      <c r="K772" s="177"/>
    </row>
    <row r="773" spans="11:11" x14ac:dyDescent="0.25">
      <c r="K773" s="177"/>
    </row>
    <row r="774" spans="11:11" x14ac:dyDescent="0.25">
      <c r="K774" s="177"/>
    </row>
    <row r="775" spans="11:11" x14ac:dyDescent="0.25">
      <c r="K775" s="177"/>
    </row>
    <row r="776" spans="11:11" x14ac:dyDescent="0.25">
      <c r="K776" s="177"/>
    </row>
    <row r="777" spans="11:11" x14ac:dyDescent="0.25">
      <c r="K777" s="177"/>
    </row>
    <row r="778" spans="11:11" x14ac:dyDescent="0.25">
      <c r="K778" s="177"/>
    </row>
    <row r="779" spans="11:11" x14ac:dyDescent="0.25">
      <c r="K779" s="177"/>
    </row>
    <row r="780" spans="11:11" x14ac:dyDescent="0.25">
      <c r="K780" s="177"/>
    </row>
    <row r="781" spans="11:11" x14ac:dyDescent="0.25">
      <c r="K781" s="177"/>
    </row>
    <row r="782" spans="11:11" x14ac:dyDescent="0.25">
      <c r="K782" s="177"/>
    </row>
    <row r="783" spans="11:11" x14ac:dyDescent="0.25">
      <c r="K783" s="177"/>
    </row>
    <row r="784" spans="11:11" x14ac:dyDescent="0.25">
      <c r="K784" s="177"/>
    </row>
    <row r="785" spans="11:11" x14ac:dyDescent="0.25">
      <c r="K785" s="177"/>
    </row>
    <row r="786" spans="11:11" x14ac:dyDescent="0.25">
      <c r="K786" s="177"/>
    </row>
    <row r="787" spans="11:11" x14ac:dyDescent="0.25">
      <c r="K787" s="177"/>
    </row>
    <row r="788" spans="11:11" x14ac:dyDescent="0.25">
      <c r="K788" s="177"/>
    </row>
    <row r="789" spans="11:11" x14ac:dyDescent="0.25">
      <c r="K789" s="177"/>
    </row>
    <row r="790" spans="11:11" x14ac:dyDescent="0.25">
      <c r="K790" s="177"/>
    </row>
    <row r="791" spans="11:11" x14ac:dyDescent="0.25">
      <c r="K791" s="177"/>
    </row>
    <row r="792" spans="11:11" x14ac:dyDescent="0.25">
      <c r="K792" s="177"/>
    </row>
    <row r="793" spans="11:11" x14ac:dyDescent="0.25">
      <c r="K793" s="177"/>
    </row>
    <row r="794" spans="11:11" x14ac:dyDescent="0.25">
      <c r="K794" s="177"/>
    </row>
    <row r="795" spans="11:11" x14ac:dyDescent="0.25">
      <c r="K795" s="177"/>
    </row>
    <row r="796" spans="11:11" x14ac:dyDescent="0.25">
      <c r="K796" s="177"/>
    </row>
    <row r="797" spans="11:11" x14ac:dyDescent="0.25">
      <c r="K797" s="177"/>
    </row>
    <row r="798" spans="11:11" x14ac:dyDescent="0.25">
      <c r="K798" s="177"/>
    </row>
    <row r="799" spans="11:11" x14ac:dyDescent="0.25">
      <c r="K799" s="177"/>
    </row>
    <row r="800" spans="11:11" x14ac:dyDescent="0.25">
      <c r="K800" s="177"/>
    </row>
    <row r="801" spans="11:11" x14ac:dyDescent="0.25">
      <c r="K801" s="177"/>
    </row>
    <row r="802" spans="11:11" x14ac:dyDescent="0.25">
      <c r="K802" s="177"/>
    </row>
    <row r="803" spans="11:11" x14ac:dyDescent="0.25">
      <c r="K803" s="177"/>
    </row>
    <row r="804" spans="11:11" x14ac:dyDescent="0.25">
      <c r="K804" s="177"/>
    </row>
    <row r="805" spans="11:11" x14ac:dyDescent="0.25">
      <c r="K805" s="177"/>
    </row>
    <row r="806" spans="11:11" x14ac:dyDescent="0.25">
      <c r="K806" s="177"/>
    </row>
    <row r="807" spans="11:11" x14ac:dyDescent="0.25">
      <c r="K807" s="177"/>
    </row>
    <row r="808" spans="11:11" x14ac:dyDescent="0.25">
      <c r="K808" s="177"/>
    </row>
    <row r="809" spans="11:11" x14ac:dyDescent="0.25">
      <c r="K809" s="177"/>
    </row>
    <row r="810" spans="11:11" x14ac:dyDescent="0.25">
      <c r="K810" s="177"/>
    </row>
    <row r="811" spans="11:11" x14ac:dyDescent="0.25">
      <c r="K811" s="177"/>
    </row>
    <row r="812" spans="11:11" x14ac:dyDescent="0.25">
      <c r="K812" s="177"/>
    </row>
    <row r="813" spans="11:11" x14ac:dyDescent="0.25">
      <c r="K813" s="177"/>
    </row>
    <row r="814" spans="11:11" x14ac:dyDescent="0.25">
      <c r="K814" s="177"/>
    </row>
    <row r="815" spans="11:11" x14ac:dyDescent="0.25">
      <c r="K815" s="177"/>
    </row>
    <row r="816" spans="11:11" x14ac:dyDescent="0.25">
      <c r="K816" s="177"/>
    </row>
    <row r="817" spans="11:11" x14ac:dyDescent="0.25">
      <c r="K817" s="177"/>
    </row>
    <row r="818" spans="11:11" x14ac:dyDescent="0.25">
      <c r="K818" s="177"/>
    </row>
    <row r="819" spans="11:11" x14ac:dyDescent="0.25">
      <c r="K819" s="177"/>
    </row>
    <row r="820" spans="11:11" x14ac:dyDescent="0.25">
      <c r="K820" s="177"/>
    </row>
    <row r="821" spans="11:11" x14ac:dyDescent="0.25">
      <c r="K821" s="177"/>
    </row>
    <row r="822" spans="11:11" x14ac:dyDescent="0.25">
      <c r="K822" s="177"/>
    </row>
    <row r="823" spans="11:11" x14ac:dyDescent="0.25">
      <c r="K823" s="177"/>
    </row>
    <row r="824" spans="11:11" x14ac:dyDescent="0.25">
      <c r="K824" s="177"/>
    </row>
    <row r="825" spans="11:11" x14ac:dyDescent="0.25">
      <c r="K825" s="177"/>
    </row>
    <row r="826" spans="11:11" x14ac:dyDescent="0.25">
      <c r="K826" s="177"/>
    </row>
    <row r="827" spans="11:11" x14ac:dyDescent="0.25">
      <c r="K827" s="177"/>
    </row>
    <row r="828" spans="11:11" x14ac:dyDescent="0.25">
      <c r="K828" s="177"/>
    </row>
    <row r="829" spans="11:11" x14ac:dyDescent="0.25">
      <c r="K829" s="177"/>
    </row>
    <row r="830" spans="11:11" x14ac:dyDescent="0.25">
      <c r="K830" s="177"/>
    </row>
    <row r="831" spans="11:11" x14ac:dyDescent="0.25">
      <c r="K831" s="177"/>
    </row>
    <row r="832" spans="11:11" x14ac:dyDescent="0.25">
      <c r="K832" s="177"/>
    </row>
    <row r="833" spans="11:11" x14ac:dyDescent="0.25">
      <c r="K833" s="177"/>
    </row>
    <row r="834" spans="11:11" x14ac:dyDescent="0.25">
      <c r="K834" s="177"/>
    </row>
    <row r="835" spans="11:11" x14ac:dyDescent="0.25">
      <c r="K835" s="177"/>
    </row>
    <row r="836" spans="11:11" x14ac:dyDescent="0.25">
      <c r="K836" s="177"/>
    </row>
    <row r="837" spans="11:11" x14ac:dyDescent="0.25">
      <c r="K837" s="177"/>
    </row>
    <row r="838" spans="11:11" x14ac:dyDescent="0.25">
      <c r="K838" s="177"/>
    </row>
    <row r="839" spans="11:11" x14ac:dyDescent="0.25">
      <c r="K839" s="177"/>
    </row>
    <row r="840" spans="11:11" x14ac:dyDescent="0.25">
      <c r="K840" s="177"/>
    </row>
    <row r="841" spans="11:11" x14ac:dyDescent="0.25">
      <c r="K841" s="177"/>
    </row>
    <row r="842" spans="11:11" x14ac:dyDescent="0.25">
      <c r="K842" s="177"/>
    </row>
    <row r="843" spans="11:11" x14ac:dyDescent="0.25">
      <c r="K843" s="177"/>
    </row>
    <row r="844" spans="11:11" x14ac:dyDescent="0.25">
      <c r="K844" s="177"/>
    </row>
    <row r="845" spans="11:11" x14ac:dyDescent="0.25">
      <c r="K845" s="177"/>
    </row>
    <row r="846" spans="11:11" x14ac:dyDescent="0.25">
      <c r="K846" s="177"/>
    </row>
    <row r="847" spans="11:11" x14ac:dyDescent="0.25">
      <c r="K847" s="177"/>
    </row>
    <row r="848" spans="11:11" x14ac:dyDescent="0.25">
      <c r="K848" s="177"/>
    </row>
    <row r="849" spans="11:11" x14ac:dyDescent="0.25">
      <c r="K849" s="177"/>
    </row>
    <row r="850" spans="11:11" x14ac:dyDescent="0.25">
      <c r="K850" s="177"/>
    </row>
    <row r="851" spans="11:11" x14ac:dyDescent="0.25">
      <c r="K851" s="177"/>
    </row>
    <row r="852" spans="11:11" x14ac:dyDescent="0.25">
      <c r="K852" s="177"/>
    </row>
    <row r="853" spans="11:11" x14ac:dyDescent="0.25">
      <c r="K853" s="177"/>
    </row>
    <row r="854" spans="11:11" x14ac:dyDescent="0.25">
      <c r="K854" s="177"/>
    </row>
    <row r="855" spans="11:11" x14ac:dyDescent="0.25">
      <c r="K855" s="177"/>
    </row>
    <row r="856" spans="11:11" x14ac:dyDescent="0.25">
      <c r="K856" s="177"/>
    </row>
    <row r="857" spans="11:11" x14ac:dyDescent="0.25">
      <c r="K857" s="177"/>
    </row>
    <row r="858" spans="11:11" x14ac:dyDescent="0.25">
      <c r="K858" s="177"/>
    </row>
    <row r="859" spans="11:11" x14ac:dyDescent="0.25">
      <c r="K859" s="177"/>
    </row>
    <row r="860" spans="11:11" x14ac:dyDescent="0.25">
      <c r="K860" s="177"/>
    </row>
    <row r="861" spans="11:11" x14ac:dyDescent="0.25">
      <c r="K861" s="177"/>
    </row>
    <row r="862" spans="11:11" x14ac:dyDescent="0.25">
      <c r="K862" s="177"/>
    </row>
    <row r="863" spans="11:11" x14ac:dyDescent="0.25">
      <c r="K863" s="177"/>
    </row>
    <row r="864" spans="11:11" x14ac:dyDescent="0.25">
      <c r="K864" s="177"/>
    </row>
    <row r="865" spans="11:11" x14ac:dyDescent="0.25">
      <c r="K865" s="177"/>
    </row>
    <row r="866" spans="11:11" x14ac:dyDescent="0.25">
      <c r="K866" s="177"/>
    </row>
    <row r="867" spans="11:11" x14ac:dyDescent="0.25">
      <c r="K867" s="177"/>
    </row>
    <row r="868" spans="11:11" x14ac:dyDescent="0.25">
      <c r="K868" s="177"/>
    </row>
    <row r="869" spans="11:11" x14ac:dyDescent="0.25">
      <c r="K869" s="177"/>
    </row>
    <row r="870" spans="11:11" x14ac:dyDescent="0.25">
      <c r="K870" s="177"/>
    </row>
    <row r="871" spans="11:11" x14ac:dyDescent="0.25">
      <c r="K871" s="177"/>
    </row>
    <row r="872" spans="11:11" x14ac:dyDescent="0.25">
      <c r="K872" s="177"/>
    </row>
    <row r="873" spans="11:11" x14ac:dyDescent="0.25">
      <c r="K873" s="177"/>
    </row>
    <row r="874" spans="11:11" x14ac:dyDescent="0.25">
      <c r="K874" s="177"/>
    </row>
    <row r="875" spans="11:11" x14ac:dyDescent="0.25">
      <c r="K875" s="177"/>
    </row>
    <row r="876" spans="11:11" x14ac:dyDescent="0.25">
      <c r="K876" s="177"/>
    </row>
    <row r="877" spans="11:11" x14ac:dyDescent="0.25">
      <c r="K877" s="177"/>
    </row>
    <row r="878" spans="11:11" x14ac:dyDescent="0.25">
      <c r="K878" s="177"/>
    </row>
    <row r="879" spans="11:11" x14ac:dyDescent="0.25">
      <c r="K879" s="177"/>
    </row>
    <row r="880" spans="11:11" x14ac:dyDescent="0.25">
      <c r="K880" s="177"/>
    </row>
    <row r="881" spans="11:11" x14ac:dyDescent="0.25">
      <c r="K881" s="177"/>
    </row>
    <row r="882" spans="11:11" x14ac:dyDescent="0.25">
      <c r="K882" s="177"/>
    </row>
    <row r="883" spans="11:11" x14ac:dyDescent="0.25">
      <c r="K883" s="177"/>
    </row>
    <row r="884" spans="11:11" x14ac:dyDescent="0.25">
      <c r="K884" s="177"/>
    </row>
    <row r="885" spans="11:11" x14ac:dyDescent="0.25">
      <c r="K885" s="177"/>
    </row>
    <row r="886" spans="11:11" x14ac:dyDescent="0.25">
      <c r="K886" s="177"/>
    </row>
    <row r="887" spans="11:11" x14ac:dyDescent="0.25">
      <c r="K887" s="177"/>
    </row>
    <row r="888" spans="11:11" x14ac:dyDescent="0.25">
      <c r="K888" s="177"/>
    </row>
    <row r="889" spans="11:11" x14ac:dyDescent="0.25">
      <c r="K889" s="177"/>
    </row>
    <row r="890" spans="11:11" x14ac:dyDescent="0.25">
      <c r="K890" s="177"/>
    </row>
    <row r="891" spans="11:11" x14ac:dyDescent="0.25">
      <c r="K891" s="177"/>
    </row>
    <row r="892" spans="11:11" x14ac:dyDescent="0.25">
      <c r="K892" s="177"/>
    </row>
    <row r="893" spans="11:11" x14ac:dyDescent="0.25">
      <c r="K893" s="177"/>
    </row>
    <row r="894" spans="11:11" x14ac:dyDescent="0.25">
      <c r="K894" s="177"/>
    </row>
    <row r="895" spans="11:11" x14ac:dyDescent="0.25">
      <c r="K895" s="177"/>
    </row>
    <row r="896" spans="11:11" x14ac:dyDescent="0.25">
      <c r="K896" s="177"/>
    </row>
    <row r="897" spans="11:11" x14ac:dyDescent="0.25">
      <c r="K897" s="177"/>
    </row>
    <row r="898" spans="11:11" x14ac:dyDescent="0.25">
      <c r="K898" s="177"/>
    </row>
    <row r="899" spans="11:11" x14ac:dyDescent="0.25">
      <c r="K899" s="177"/>
    </row>
    <row r="900" spans="11:11" x14ac:dyDescent="0.25">
      <c r="K900" s="177"/>
    </row>
    <row r="901" spans="11:11" x14ac:dyDescent="0.25">
      <c r="K901" s="177"/>
    </row>
    <row r="902" spans="11:11" x14ac:dyDescent="0.25">
      <c r="K902" s="177"/>
    </row>
    <row r="903" spans="11:11" x14ac:dyDescent="0.25">
      <c r="K903" s="177"/>
    </row>
    <row r="904" spans="11:11" x14ac:dyDescent="0.25">
      <c r="K904" s="177"/>
    </row>
    <row r="905" spans="11:11" x14ac:dyDescent="0.25">
      <c r="K905" s="177"/>
    </row>
    <row r="906" spans="11:11" x14ac:dyDescent="0.25">
      <c r="K906" s="177"/>
    </row>
    <row r="907" spans="11:11" x14ac:dyDescent="0.25">
      <c r="K907" s="177"/>
    </row>
    <row r="908" spans="11:11" x14ac:dyDescent="0.25">
      <c r="K908" s="177"/>
    </row>
    <row r="909" spans="11:11" x14ac:dyDescent="0.25">
      <c r="K909" s="177"/>
    </row>
    <row r="910" spans="11:11" x14ac:dyDescent="0.25">
      <c r="K910" s="177"/>
    </row>
    <row r="911" spans="11:11" x14ac:dyDescent="0.25">
      <c r="K911" s="177"/>
    </row>
    <row r="912" spans="11:11" x14ac:dyDescent="0.25">
      <c r="K912" s="177"/>
    </row>
    <row r="913" spans="11:11" x14ac:dyDescent="0.25">
      <c r="K913" s="177"/>
    </row>
    <row r="914" spans="11:11" x14ac:dyDescent="0.25">
      <c r="K914" s="177"/>
    </row>
    <row r="915" spans="11:11" x14ac:dyDescent="0.25">
      <c r="K915" s="177"/>
    </row>
    <row r="916" spans="11:11" x14ac:dyDescent="0.25">
      <c r="K916" s="177"/>
    </row>
    <row r="917" spans="11:11" x14ac:dyDescent="0.25">
      <c r="K917" s="177"/>
    </row>
    <row r="918" spans="11:11" x14ac:dyDescent="0.25">
      <c r="K918" s="177"/>
    </row>
    <row r="919" spans="11:11" x14ac:dyDescent="0.25">
      <c r="K919" s="177"/>
    </row>
    <row r="920" spans="11:11" x14ac:dyDescent="0.25">
      <c r="K920" s="177"/>
    </row>
    <row r="921" spans="11:11" x14ac:dyDescent="0.25">
      <c r="K921" s="177"/>
    </row>
    <row r="922" spans="11:11" x14ac:dyDescent="0.25">
      <c r="K922" s="177"/>
    </row>
    <row r="923" spans="11:11" x14ac:dyDescent="0.25">
      <c r="K923" s="177"/>
    </row>
    <row r="924" spans="11:11" x14ac:dyDescent="0.25">
      <c r="K924" s="177"/>
    </row>
    <row r="925" spans="11:11" x14ac:dyDescent="0.25">
      <c r="K925" s="177"/>
    </row>
    <row r="926" spans="11:11" x14ac:dyDescent="0.25">
      <c r="K926" s="177"/>
    </row>
    <row r="927" spans="11:11" x14ac:dyDescent="0.25">
      <c r="K927" s="177"/>
    </row>
    <row r="928" spans="11:11" x14ac:dyDescent="0.25">
      <c r="K928" s="177"/>
    </row>
    <row r="929" spans="11:11" x14ac:dyDescent="0.25">
      <c r="K929" s="177"/>
    </row>
    <row r="930" spans="11:11" x14ac:dyDescent="0.25">
      <c r="K930" s="177"/>
    </row>
    <row r="931" spans="11:11" x14ac:dyDescent="0.25">
      <c r="K931" s="177"/>
    </row>
    <row r="932" spans="11:11" x14ac:dyDescent="0.25">
      <c r="K932" s="177"/>
    </row>
    <row r="933" spans="11:11" x14ac:dyDescent="0.25">
      <c r="K933" s="177"/>
    </row>
    <row r="934" spans="11:11" x14ac:dyDescent="0.25">
      <c r="K934" s="177"/>
    </row>
    <row r="935" spans="11:11" x14ac:dyDescent="0.25">
      <c r="K935" s="177"/>
    </row>
    <row r="936" spans="11:11" x14ac:dyDescent="0.25">
      <c r="K936" s="177"/>
    </row>
    <row r="937" spans="11:11" x14ac:dyDescent="0.25">
      <c r="K937" s="177"/>
    </row>
    <row r="938" spans="11:11" x14ac:dyDescent="0.25">
      <c r="K938" s="177"/>
    </row>
    <row r="939" spans="11:11" x14ac:dyDescent="0.25">
      <c r="K939" s="177"/>
    </row>
    <row r="940" spans="11:11" x14ac:dyDescent="0.25">
      <c r="K940" s="177"/>
    </row>
    <row r="941" spans="11:11" x14ac:dyDescent="0.25">
      <c r="K941" s="177"/>
    </row>
    <row r="942" spans="11:11" x14ac:dyDescent="0.25">
      <c r="K942" s="177"/>
    </row>
    <row r="943" spans="11:11" x14ac:dyDescent="0.25">
      <c r="K943" s="177"/>
    </row>
    <row r="944" spans="11:11" x14ac:dyDescent="0.25">
      <c r="K944" s="177"/>
    </row>
    <row r="945" spans="11:11" x14ac:dyDescent="0.25">
      <c r="K945" s="177"/>
    </row>
    <row r="946" spans="11:11" x14ac:dyDescent="0.25">
      <c r="K946" s="177"/>
    </row>
    <row r="947" spans="11:11" x14ac:dyDescent="0.25">
      <c r="K947" s="177"/>
    </row>
    <row r="948" spans="11:11" x14ac:dyDescent="0.25">
      <c r="K948" s="177"/>
    </row>
    <row r="949" spans="11:11" x14ac:dyDescent="0.25">
      <c r="K949" s="177"/>
    </row>
    <row r="950" spans="11:11" x14ac:dyDescent="0.25">
      <c r="K950" s="177"/>
    </row>
    <row r="951" spans="11:11" x14ac:dyDescent="0.25">
      <c r="K951" s="177"/>
    </row>
    <row r="952" spans="11:11" x14ac:dyDescent="0.25">
      <c r="K952" s="177"/>
    </row>
    <row r="953" spans="11:11" x14ac:dyDescent="0.25">
      <c r="K953" s="177"/>
    </row>
    <row r="954" spans="11:11" x14ac:dyDescent="0.25">
      <c r="K954" s="177"/>
    </row>
    <row r="955" spans="11:11" x14ac:dyDescent="0.25">
      <c r="K955" s="177"/>
    </row>
    <row r="956" spans="11:11" x14ac:dyDescent="0.25">
      <c r="K956" s="177"/>
    </row>
    <row r="957" spans="11:11" x14ac:dyDescent="0.25">
      <c r="K957" s="177"/>
    </row>
    <row r="958" spans="11:11" x14ac:dyDescent="0.25">
      <c r="K958" s="177"/>
    </row>
    <row r="959" spans="11:11" x14ac:dyDescent="0.25">
      <c r="K959" s="177"/>
    </row>
    <row r="960" spans="11:11" x14ac:dyDescent="0.25">
      <c r="K960" s="177"/>
    </row>
    <row r="961" spans="11:11" x14ac:dyDescent="0.25">
      <c r="K961" s="177"/>
    </row>
    <row r="962" spans="11:11" x14ac:dyDescent="0.25">
      <c r="K962" s="177"/>
    </row>
    <row r="963" spans="11:11" x14ac:dyDescent="0.25">
      <c r="K963" s="177"/>
    </row>
    <row r="964" spans="11:11" x14ac:dyDescent="0.25">
      <c r="K964" s="177"/>
    </row>
    <row r="965" spans="11:11" x14ac:dyDescent="0.25">
      <c r="K965" s="177"/>
    </row>
    <row r="966" spans="11:11" x14ac:dyDescent="0.25">
      <c r="K966" s="177"/>
    </row>
    <row r="967" spans="11:11" x14ac:dyDescent="0.25">
      <c r="K967" s="177"/>
    </row>
    <row r="968" spans="11:11" x14ac:dyDescent="0.25">
      <c r="K968" s="177"/>
    </row>
    <row r="969" spans="11:11" x14ac:dyDescent="0.25">
      <c r="K969" s="177"/>
    </row>
    <row r="970" spans="11:11" x14ac:dyDescent="0.25">
      <c r="K970" s="177"/>
    </row>
    <row r="971" spans="11:11" x14ac:dyDescent="0.25">
      <c r="K971" s="177"/>
    </row>
    <row r="972" spans="11:11" x14ac:dyDescent="0.25">
      <c r="K972" s="177"/>
    </row>
    <row r="973" spans="11:11" x14ac:dyDescent="0.25">
      <c r="K973" s="177"/>
    </row>
    <row r="974" spans="11:11" x14ac:dyDescent="0.25">
      <c r="K974" s="177"/>
    </row>
    <row r="975" spans="11:11" x14ac:dyDescent="0.25">
      <c r="K975" s="177"/>
    </row>
    <row r="976" spans="11:11" x14ac:dyDescent="0.25">
      <c r="K976" s="177"/>
    </row>
    <row r="977" spans="11:11" x14ac:dyDescent="0.25">
      <c r="K977" s="177"/>
    </row>
    <row r="978" spans="11:11" x14ac:dyDescent="0.25">
      <c r="K978" s="177"/>
    </row>
    <row r="979" spans="11:11" x14ac:dyDescent="0.25">
      <c r="K979" s="177"/>
    </row>
    <row r="980" spans="11:11" x14ac:dyDescent="0.25">
      <c r="K980" s="177"/>
    </row>
    <row r="981" spans="11:11" x14ac:dyDescent="0.25">
      <c r="K981" s="177"/>
    </row>
    <row r="982" spans="11:11" x14ac:dyDescent="0.25">
      <c r="K982" s="177"/>
    </row>
    <row r="983" spans="11:11" x14ac:dyDescent="0.25">
      <c r="K983" s="177"/>
    </row>
    <row r="984" spans="11:11" x14ac:dyDescent="0.25">
      <c r="K984" s="177"/>
    </row>
    <row r="985" spans="11:11" x14ac:dyDescent="0.25">
      <c r="K985" s="177"/>
    </row>
    <row r="986" spans="11:11" x14ac:dyDescent="0.25">
      <c r="K986" s="177"/>
    </row>
    <row r="987" spans="11:11" x14ac:dyDescent="0.25">
      <c r="K987" s="177"/>
    </row>
    <row r="988" spans="11:11" x14ac:dyDescent="0.25">
      <c r="K988" s="177"/>
    </row>
    <row r="989" spans="11:11" x14ac:dyDescent="0.25">
      <c r="K989" s="177"/>
    </row>
    <row r="990" spans="11:11" x14ac:dyDescent="0.25">
      <c r="K990" s="177"/>
    </row>
    <row r="991" spans="11:11" x14ac:dyDescent="0.25">
      <c r="K991" s="177"/>
    </row>
    <row r="992" spans="11:11" x14ac:dyDescent="0.25">
      <c r="K992" s="177"/>
    </row>
    <row r="993" spans="11:11" x14ac:dyDescent="0.25">
      <c r="K993" s="177"/>
    </row>
    <row r="994" spans="11:11" x14ac:dyDescent="0.25">
      <c r="K994" s="177"/>
    </row>
    <row r="995" spans="11:11" x14ac:dyDescent="0.25">
      <c r="K995" s="177"/>
    </row>
    <row r="996" spans="11:11" x14ac:dyDescent="0.25">
      <c r="K996" s="177"/>
    </row>
    <row r="997" spans="11:11" x14ac:dyDescent="0.25">
      <c r="K997" s="177"/>
    </row>
    <row r="998" spans="11:11" x14ac:dyDescent="0.25">
      <c r="K998" s="177"/>
    </row>
    <row r="999" spans="11:11" x14ac:dyDescent="0.25">
      <c r="K999" s="177"/>
    </row>
    <row r="1000" spans="11:11" x14ac:dyDescent="0.25">
      <c r="K1000" s="177"/>
    </row>
    <row r="1001" spans="11:11" x14ac:dyDescent="0.25">
      <c r="K1001" s="177"/>
    </row>
    <row r="1002" spans="11:11" x14ac:dyDescent="0.25">
      <c r="K1002" s="177"/>
    </row>
    <row r="1003" spans="11:11" x14ac:dyDescent="0.25">
      <c r="K1003" s="177"/>
    </row>
    <row r="1004" spans="11:11" x14ac:dyDescent="0.25">
      <c r="K1004" s="177"/>
    </row>
    <row r="1005" spans="11:11" x14ac:dyDescent="0.25">
      <c r="K1005" s="177"/>
    </row>
    <row r="1006" spans="11:11" x14ac:dyDescent="0.25">
      <c r="K1006" s="177"/>
    </row>
    <row r="1007" spans="11:11" x14ac:dyDescent="0.25">
      <c r="K1007" s="177"/>
    </row>
    <row r="1008" spans="11:11" x14ac:dyDescent="0.25">
      <c r="K1008" s="177"/>
    </row>
    <row r="1009" spans="11:11" x14ac:dyDescent="0.25">
      <c r="K1009" s="177"/>
    </row>
    <row r="1010" spans="11:11" x14ac:dyDescent="0.25">
      <c r="K1010" s="177"/>
    </row>
    <row r="1011" spans="11:11" x14ac:dyDescent="0.25">
      <c r="K1011" s="177"/>
    </row>
    <row r="1012" spans="11:11" x14ac:dyDescent="0.25">
      <c r="K1012" s="177"/>
    </row>
    <row r="1013" spans="11:11" x14ac:dyDescent="0.25">
      <c r="K1013" s="177"/>
    </row>
    <row r="1014" spans="11:11" x14ac:dyDescent="0.25">
      <c r="K1014" s="177"/>
    </row>
    <row r="1015" spans="11:11" x14ac:dyDescent="0.25">
      <c r="K1015" s="177"/>
    </row>
    <row r="1016" spans="11:11" x14ac:dyDescent="0.25">
      <c r="K1016" s="177"/>
    </row>
    <row r="1017" spans="11:11" x14ac:dyDescent="0.25">
      <c r="K1017" s="177"/>
    </row>
    <row r="1018" spans="11:11" x14ac:dyDescent="0.25">
      <c r="K1018" s="177"/>
    </row>
    <row r="1019" spans="11:11" x14ac:dyDescent="0.25">
      <c r="K1019" s="177"/>
    </row>
    <row r="1020" spans="11:11" x14ac:dyDescent="0.25">
      <c r="K1020" s="177"/>
    </row>
    <row r="1021" spans="11:11" x14ac:dyDescent="0.25">
      <c r="K1021" s="177"/>
    </row>
    <row r="1022" spans="11:11" x14ac:dyDescent="0.25">
      <c r="K1022" s="177"/>
    </row>
    <row r="1023" spans="11:11" x14ac:dyDescent="0.25">
      <c r="K1023" s="177"/>
    </row>
    <row r="1024" spans="11:11" x14ac:dyDescent="0.25">
      <c r="K1024" s="177"/>
    </row>
    <row r="1025" spans="11:11" x14ac:dyDescent="0.25">
      <c r="K1025" s="177"/>
    </row>
    <row r="1026" spans="11:11" x14ac:dyDescent="0.25">
      <c r="K1026" s="177"/>
    </row>
    <row r="1027" spans="11:11" x14ac:dyDescent="0.25">
      <c r="K1027" s="177"/>
    </row>
    <row r="1028" spans="11:11" x14ac:dyDescent="0.25">
      <c r="K1028" s="177"/>
    </row>
    <row r="1029" spans="11:11" x14ac:dyDescent="0.25">
      <c r="K1029" s="177"/>
    </row>
    <row r="1030" spans="11:11" x14ac:dyDescent="0.25">
      <c r="K1030" s="177"/>
    </row>
    <row r="1031" spans="11:11" x14ac:dyDescent="0.25">
      <c r="K1031" s="177"/>
    </row>
    <row r="1032" spans="11:11" x14ac:dyDescent="0.25">
      <c r="K1032" s="177"/>
    </row>
    <row r="1033" spans="11:11" x14ac:dyDescent="0.25">
      <c r="K1033" s="177"/>
    </row>
    <row r="1034" spans="11:11" x14ac:dyDescent="0.25">
      <c r="K1034" s="177"/>
    </row>
    <row r="1035" spans="11:11" x14ac:dyDescent="0.25">
      <c r="K1035" s="177"/>
    </row>
    <row r="1036" spans="11:11" x14ac:dyDescent="0.25">
      <c r="K1036" s="177"/>
    </row>
    <row r="1037" spans="11:11" x14ac:dyDescent="0.25">
      <c r="K1037" s="177"/>
    </row>
    <row r="1038" spans="11:11" x14ac:dyDescent="0.25">
      <c r="K1038" s="177"/>
    </row>
    <row r="1039" spans="11:11" x14ac:dyDescent="0.25">
      <c r="K1039" s="177"/>
    </row>
    <row r="1040" spans="11:11" x14ac:dyDescent="0.25">
      <c r="K1040" s="177"/>
    </row>
    <row r="1041" spans="11:11" x14ac:dyDescent="0.25">
      <c r="K1041" s="177"/>
    </row>
    <row r="1042" spans="11:11" x14ac:dyDescent="0.25">
      <c r="K1042" s="177"/>
    </row>
    <row r="1043" spans="11:11" x14ac:dyDescent="0.25">
      <c r="K1043" s="177"/>
    </row>
    <row r="1044" spans="11:11" x14ac:dyDescent="0.25">
      <c r="K1044" s="177"/>
    </row>
    <row r="1045" spans="11:11" x14ac:dyDescent="0.25">
      <c r="K1045" s="177"/>
    </row>
    <row r="1046" spans="11:11" x14ac:dyDescent="0.25">
      <c r="K1046" s="177"/>
    </row>
    <row r="1047" spans="11:11" x14ac:dyDescent="0.25">
      <c r="K1047" s="177"/>
    </row>
    <row r="1048" spans="11:11" x14ac:dyDescent="0.25">
      <c r="K1048" s="177"/>
    </row>
    <row r="1049" spans="11:11" x14ac:dyDescent="0.25">
      <c r="K1049" s="177"/>
    </row>
    <row r="1050" spans="11:11" x14ac:dyDescent="0.25">
      <c r="K1050" s="177"/>
    </row>
    <row r="1051" spans="11:11" x14ac:dyDescent="0.25">
      <c r="K1051" s="177"/>
    </row>
    <row r="1052" spans="11:11" x14ac:dyDescent="0.25">
      <c r="K1052" s="177"/>
    </row>
    <row r="1053" spans="11:11" x14ac:dyDescent="0.25">
      <c r="K1053" s="177"/>
    </row>
    <row r="1054" spans="11:11" x14ac:dyDescent="0.25">
      <c r="K1054" s="177"/>
    </row>
    <row r="1055" spans="11:11" x14ac:dyDescent="0.25">
      <c r="K1055" s="177"/>
    </row>
    <row r="1056" spans="11:11" x14ac:dyDescent="0.25">
      <c r="K1056" s="177"/>
    </row>
    <row r="1057" spans="11:11" x14ac:dyDescent="0.25">
      <c r="K1057" s="177"/>
    </row>
    <row r="1058" spans="11:11" x14ac:dyDescent="0.25">
      <c r="K1058" s="177"/>
    </row>
    <row r="1059" spans="11:11" x14ac:dyDescent="0.25">
      <c r="K1059" s="177"/>
    </row>
    <row r="1060" spans="11:11" x14ac:dyDescent="0.25">
      <c r="K1060" s="177"/>
    </row>
    <row r="1061" spans="11:11" x14ac:dyDescent="0.25">
      <c r="K1061" s="177"/>
    </row>
    <row r="1062" spans="11:11" x14ac:dyDescent="0.25">
      <c r="K1062" s="177"/>
    </row>
    <row r="1063" spans="11:11" x14ac:dyDescent="0.25">
      <c r="K1063" s="177"/>
    </row>
    <row r="1064" spans="11:11" x14ac:dyDescent="0.25">
      <c r="K1064" s="177"/>
    </row>
    <row r="1065" spans="11:11" x14ac:dyDescent="0.25">
      <c r="K1065" s="177"/>
    </row>
    <row r="1066" spans="11:11" x14ac:dyDescent="0.25">
      <c r="K1066" s="177"/>
    </row>
    <row r="1067" spans="11:11" x14ac:dyDescent="0.25">
      <c r="K1067" s="177"/>
    </row>
    <row r="1068" spans="11:11" x14ac:dyDescent="0.25">
      <c r="K1068" s="177"/>
    </row>
    <row r="1069" spans="11:11" x14ac:dyDescent="0.25">
      <c r="K1069" s="177"/>
    </row>
    <row r="1070" spans="11:11" x14ac:dyDescent="0.25">
      <c r="K1070" s="177"/>
    </row>
    <row r="1071" spans="11:11" x14ac:dyDescent="0.25">
      <c r="K1071" s="177"/>
    </row>
    <row r="1072" spans="11:11" x14ac:dyDescent="0.25">
      <c r="K1072" s="177"/>
    </row>
    <row r="1073" spans="11:11" x14ac:dyDescent="0.25">
      <c r="K1073" s="177"/>
    </row>
    <row r="1074" spans="11:11" x14ac:dyDescent="0.25">
      <c r="K1074" s="177"/>
    </row>
    <row r="1075" spans="11:11" x14ac:dyDescent="0.25">
      <c r="K1075" s="177"/>
    </row>
  </sheetData>
  <mergeCells count="7">
    <mergeCell ref="G1:K1"/>
    <mergeCell ref="B4:C4"/>
    <mergeCell ref="C7:K7"/>
    <mergeCell ref="B8:B9"/>
    <mergeCell ref="C8:C9"/>
    <mergeCell ref="G8:H8"/>
    <mergeCell ref="E8:E9"/>
  </mergeCells>
  <phoneticPr fontId="1" type="noConversion"/>
  <pageMargins left="0.46" right="0.42" top="0.53" bottom="0.26" header="0.31496062992125984" footer="0.31496062992125984"/>
  <pageSetup paperSize="9" scale="9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5"/>
  <sheetViews>
    <sheetView view="pageBreakPreview" zoomScale="60" zoomScaleNormal="100" workbookViewId="0">
      <selection activeCell="L52" sqref="L52"/>
    </sheetView>
  </sheetViews>
  <sheetFormatPr defaultRowHeight="15" x14ac:dyDescent="0.25"/>
  <cols>
    <col min="1" max="1" width="9.140625" style="134"/>
    <col min="2" max="2" width="6.5703125" style="57" customWidth="1"/>
    <col min="3" max="3" width="9.140625" style="134"/>
    <col min="4" max="4" width="18.7109375" style="134" customWidth="1"/>
    <col min="5" max="5" width="11.5703125" style="134" customWidth="1"/>
    <col min="6" max="6" width="12.7109375" style="134" customWidth="1"/>
    <col min="7" max="7" width="2" style="134" hidden="1" customWidth="1"/>
    <col min="8" max="8" width="15.5703125" style="134" customWidth="1"/>
    <col min="9" max="9" width="12.28515625" style="134" customWidth="1"/>
    <col min="10" max="10" width="5.7109375" style="134" hidden="1" customWidth="1"/>
    <col min="11" max="11" width="11.28515625" style="134" customWidth="1"/>
    <col min="12" max="16384" width="9.140625" style="134"/>
  </cols>
  <sheetData>
    <row r="1" spans="1:14" x14ac:dyDescent="0.25">
      <c r="A1" s="340" t="s">
        <v>482</v>
      </c>
      <c r="B1" s="340"/>
      <c r="C1" s="340"/>
      <c r="D1" s="340"/>
      <c r="E1" s="340"/>
      <c r="F1" s="340"/>
      <c r="G1" s="340"/>
      <c r="H1" s="340"/>
    </row>
    <row r="2" spans="1:14" ht="15.75" x14ac:dyDescent="0.25">
      <c r="A2" s="354" t="s">
        <v>151</v>
      </c>
      <c r="B2" s="354"/>
      <c r="C2" s="354"/>
      <c r="D2" s="354"/>
      <c r="F2" s="354" t="s">
        <v>456</v>
      </c>
      <c r="G2" s="354"/>
      <c r="H2" s="354"/>
      <c r="I2" s="174"/>
      <c r="J2" s="168"/>
      <c r="K2" s="168"/>
    </row>
    <row r="3" spans="1:14" ht="15" customHeight="1" x14ac:dyDescent="0.25">
      <c r="A3" s="355" t="s">
        <v>152</v>
      </c>
      <c r="B3" s="355"/>
      <c r="C3" s="355"/>
      <c r="D3" s="355"/>
      <c r="E3" s="171"/>
      <c r="F3" s="348" t="s">
        <v>430</v>
      </c>
      <c r="G3" s="348"/>
      <c r="H3" s="348"/>
      <c r="I3" s="168"/>
      <c r="J3" s="168"/>
      <c r="K3" s="168"/>
    </row>
    <row r="4" spans="1:14" ht="24" customHeight="1" x14ac:dyDescent="0.25">
      <c r="A4" s="355" t="s">
        <v>153</v>
      </c>
      <c r="B4" s="355"/>
      <c r="C4" s="355"/>
      <c r="D4" s="355"/>
      <c r="F4" s="173" t="s">
        <v>429</v>
      </c>
      <c r="G4" s="172"/>
      <c r="H4" s="171"/>
      <c r="I4" s="168"/>
      <c r="J4" s="168"/>
      <c r="K4" s="168"/>
    </row>
    <row r="5" spans="1:14" ht="16.5" customHeight="1" x14ac:dyDescent="0.25">
      <c r="A5" s="353" t="s">
        <v>428</v>
      </c>
      <c r="B5" s="353"/>
      <c r="C5" s="353"/>
      <c r="D5" s="353"/>
      <c r="F5" s="170" t="s">
        <v>428</v>
      </c>
      <c r="G5" s="169"/>
      <c r="H5" s="169"/>
      <c r="I5" s="168"/>
      <c r="J5" s="168"/>
      <c r="K5" s="168"/>
      <c r="L5" s="167"/>
    </row>
    <row r="6" spans="1:14" ht="24" customHeight="1" x14ac:dyDescent="0.25"/>
    <row r="7" spans="1:14" ht="24" customHeight="1" x14ac:dyDescent="0.25">
      <c r="F7" s="166"/>
      <c r="G7" s="166"/>
      <c r="H7" s="166"/>
    </row>
    <row r="8" spans="1:14" ht="22.5" x14ac:dyDescent="0.3">
      <c r="D8" s="226" t="s">
        <v>427</v>
      </c>
      <c r="E8" s="225"/>
      <c r="F8" s="227"/>
      <c r="H8" s="164"/>
      <c r="I8" s="165"/>
      <c r="J8" s="164"/>
    </row>
    <row r="9" spans="1:14" x14ac:dyDescent="0.25">
      <c r="E9" s="163"/>
    </row>
    <row r="10" spans="1:14" ht="51.75" customHeight="1" x14ac:dyDescent="0.25">
      <c r="B10" s="349" t="s">
        <v>426</v>
      </c>
      <c r="C10" s="349"/>
      <c r="D10" s="349"/>
      <c r="E10" s="350" t="s">
        <v>53</v>
      </c>
      <c r="F10" s="350"/>
      <c r="G10" s="350"/>
      <c r="H10" s="350"/>
      <c r="I10" s="162"/>
      <c r="J10" s="162"/>
      <c r="K10" s="162"/>
      <c r="L10" s="162"/>
      <c r="M10" s="162"/>
      <c r="N10" s="162"/>
    </row>
    <row r="11" spans="1:14" ht="15.75" x14ac:dyDescent="0.25">
      <c r="C11" s="143"/>
      <c r="D11" s="156"/>
      <c r="E11" s="143"/>
      <c r="F11" s="143"/>
      <c r="G11" s="143"/>
      <c r="H11" s="143"/>
      <c r="I11" s="161"/>
    </row>
    <row r="12" spans="1:14" x14ac:dyDescent="0.25">
      <c r="B12" s="150" t="s">
        <v>425</v>
      </c>
      <c r="C12" s="160"/>
      <c r="D12" s="159" t="s">
        <v>0</v>
      </c>
      <c r="E12" s="152"/>
      <c r="F12" s="150" t="s">
        <v>424</v>
      </c>
      <c r="G12" s="158"/>
      <c r="H12" s="351" t="s">
        <v>423</v>
      </c>
      <c r="I12" s="157"/>
      <c r="J12" s="152"/>
    </row>
    <row r="13" spans="1:14" ht="30" customHeight="1" x14ac:dyDescent="0.25">
      <c r="B13" s="146" t="s">
        <v>422</v>
      </c>
      <c r="C13" s="143"/>
      <c r="D13" s="156" t="s">
        <v>421</v>
      </c>
      <c r="E13" s="145"/>
      <c r="F13" s="146" t="s">
        <v>420</v>
      </c>
      <c r="G13" s="155"/>
      <c r="H13" s="352"/>
      <c r="I13" s="154"/>
      <c r="J13" s="153"/>
    </row>
    <row r="14" spans="1:14" x14ac:dyDescent="0.25">
      <c r="B14" s="151"/>
      <c r="E14" s="152"/>
      <c r="F14" s="151"/>
      <c r="H14" s="150"/>
      <c r="J14" s="148"/>
    </row>
    <row r="15" spans="1:14" ht="13.5" customHeight="1" x14ac:dyDescent="0.25">
      <c r="B15" s="141">
        <v>1</v>
      </c>
      <c r="C15" s="140" t="s">
        <v>419</v>
      </c>
      <c r="D15" s="137"/>
      <c r="E15" s="139"/>
      <c r="F15" s="141"/>
      <c r="H15" s="149">
        <f>'ТЗ (вр.кр)'!G21</f>
        <v>248.76900384999996</v>
      </c>
      <c r="J15" s="148"/>
    </row>
    <row r="16" spans="1:14" x14ac:dyDescent="0.25">
      <c r="B16" s="141">
        <v>2</v>
      </c>
      <c r="C16" s="137" t="s">
        <v>418</v>
      </c>
      <c r="D16" s="137"/>
      <c r="E16" s="139"/>
      <c r="F16" s="138"/>
      <c r="G16" s="137"/>
      <c r="H16" s="147">
        <f>H17+H18+H19+H20+H21</f>
        <v>518.98160000000007</v>
      </c>
    </row>
    <row r="17" spans="2:10" x14ac:dyDescent="0.25">
      <c r="B17" s="141" t="s">
        <v>413</v>
      </c>
      <c r="C17" s="137" t="s">
        <v>417</v>
      </c>
      <c r="D17" s="137"/>
      <c r="E17" s="139"/>
      <c r="F17" s="138"/>
      <c r="G17" s="137"/>
      <c r="H17" s="136">
        <f>'ТЗ (вр.кр)'!K14</f>
        <v>216.32160000000002</v>
      </c>
    </row>
    <row r="18" spans="2:10" x14ac:dyDescent="0.25">
      <c r="B18" s="141"/>
      <c r="C18" s="137" t="s">
        <v>416</v>
      </c>
      <c r="D18" s="137"/>
      <c r="E18" s="139"/>
      <c r="F18" s="138">
        <v>0.02</v>
      </c>
      <c r="G18" s="137"/>
      <c r="H18" s="147">
        <f>ROUND(H17*F18,2)</f>
        <v>4.33</v>
      </c>
    </row>
    <row r="19" spans="2:10" ht="18" customHeight="1" x14ac:dyDescent="0.25">
      <c r="B19" s="141"/>
      <c r="C19" s="137" t="s">
        <v>415</v>
      </c>
      <c r="D19" s="137"/>
      <c r="E19" s="139"/>
      <c r="F19" s="138">
        <v>0.47</v>
      </c>
      <c r="G19" s="137"/>
      <c r="H19" s="147">
        <f>ROUND((+H18+H17)*$F19,2)</f>
        <v>103.71</v>
      </c>
    </row>
    <row r="20" spans="2:10" ht="18" customHeight="1" x14ac:dyDescent="0.25">
      <c r="B20" s="141"/>
      <c r="C20" s="137" t="s">
        <v>414</v>
      </c>
      <c r="D20" s="137"/>
      <c r="E20" s="139"/>
      <c r="F20" s="138">
        <v>0.6</v>
      </c>
      <c r="G20" s="137"/>
      <c r="H20" s="147">
        <f>ROUND((H19+H18+H17)*$F20,2)</f>
        <v>194.62</v>
      </c>
    </row>
    <row r="21" spans="2:10" ht="18" customHeight="1" x14ac:dyDescent="0.25">
      <c r="B21" s="141" t="s">
        <v>413</v>
      </c>
      <c r="C21" s="137" t="s">
        <v>412</v>
      </c>
      <c r="D21" s="137"/>
      <c r="E21" s="139"/>
      <c r="F21" s="138"/>
      <c r="G21" s="137"/>
      <c r="H21" s="147"/>
    </row>
    <row r="22" spans="2:10" ht="18" customHeight="1" x14ac:dyDescent="0.25">
      <c r="B22" s="141">
        <v>3</v>
      </c>
      <c r="C22" s="137" t="s">
        <v>190</v>
      </c>
      <c r="D22" s="137"/>
      <c r="E22" s="139"/>
      <c r="F22" s="138">
        <v>1.25</v>
      </c>
      <c r="G22" s="137"/>
      <c r="H22" s="147">
        <f>ROUND(H16*$F22,2)</f>
        <v>648.73</v>
      </c>
    </row>
    <row r="23" spans="2:10" ht="18" customHeight="1" x14ac:dyDescent="0.25">
      <c r="B23" s="141">
        <v>4</v>
      </c>
      <c r="C23" s="140" t="s">
        <v>411</v>
      </c>
      <c r="D23" s="137"/>
      <c r="E23" s="139"/>
      <c r="F23" s="141"/>
      <c r="G23" s="137">
        <v>0</v>
      </c>
      <c r="H23" s="147">
        <f>H22+H16</f>
        <v>1167.7116000000001</v>
      </c>
    </row>
    <row r="24" spans="2:10" ht="18" customHeight="1" x14ac:dyDescent="0.25">
      <c r="B24" s="141">
        <v>5</v>
      </c>
      <c r="C24" s="140" t="s">
        <v>410</v>
      </c>
      <c r="D24" s="137"/>
      <c r="E24" s="139"/>
      <c r="F24" s="138">
        <v>0.08</v>
      </c>
      <c r="G24" s="137"/>
      <c r="H24" s="147">
        <f>ROUND(H23*F24,2)</f>
        <v>93.42</v>
      </c>
    </row>
    <row r="25" spans="2:10" ht="18" customHeight="1" x14ac:dyDescent="0.25">
      <c r="B25" s="146">
        <v>6</v>
      </c>
      <c r="C25" s="143" t="s">
        <v>409</v>
      </c>
      <c r="D25" s="143"/>
      <c r="E25" s="145"/>
      <c r="F25" s="144"/>
      <c r="G25" s="143"/>
      <c r="H25" s="142">
        <f>H24+H23</f>
        <v>1261.1316000000002</v>
      </c>
    </row>
    <row r="26" spans="2:10" ht="18" customHeight="1" x14ac:dyDescent="0.25">
      <c r="B26" s="141">
        <v>7</v>
      </c>
      <c r="C26" s="140" t="s">
        <v>408</v>
      </c>
      <c r="D26" s="137"/>
      <c r="E26" s="139"/>
      <c r="F26" s="138"/>
      <c r="G26" s="137"/>
      <c r="H26" s="136">
        <f>H25+H15</f>
        <v>1509.9006038500002</v>
      </c>
    </row>
    <row r="27" spans="2:10" ht="18" customHeight="1" x14ac:dyDescent="0.25">
      <c r="B27" s="134"/>
    </row>
    <row r="28" spans="2:10" ht="18" customHeight="1" x14ac:dyDescent="0.25">
      <c r="B28" s="347" t="s">
        <v>407</v>
      </c>
      <c r="C28" s="347"/>
      <c r="D28" s="347"/>
      <c r="E28" s="347"/>
      <c r="F28" s="347"/>
      <c r="G28" s="347"/>
      <c r="H28" s="347"/>
      <c r="J28" s="135"/>
    </row>
    <row r="29" spans="2:10" ht="18" customHeight="1" x14ac:dyDescent="0.25">
      <c r="B29" s="134"/>
      <c r="I29" s="135"/>
    </row>
    <row r="30" spans="2:10" ht="18" customHeight="1" x14ac:dyDescent="0.25">
      <c r="B30" s="347"/>
      <c r="C30" s="347"/>
      <c r="D30" s="347"/>
      <c r="E30" s="347"/>
      <c r="F30" s="347"/>
      <c r="G30" s="347"/>
      <c r="H30" s="347"/>
      <c r="I30" s="135"/>
    </row>
    <row r="31" spans="2:10" ht="16.5" customHeight="1" x14ac:dyDescent="0.25">
      <c r="C31" s="57"/>
      <c r="D31" s="57"/>
      <c r="E31" s="57"/>
      <c r="F31" s="57"/>
      <c r="G31" s="57"/>
      <c r="H31" s="57"/>
      <c r="I31" s="135"/>
    </row>
    <row r="32" spans="2:10" x14ac:dyDescent="0.25">
      <c r="B32" s="347"/>
      <c r="C32" s="347"/>
      <c r="D32" s="347"/>
      <c r="E32" s="347"/>
      <c r="F32" s="347"/>
      <c r="G32" s="347"/>
      <c r="H32" s="347"/>
      <c r="I32" s="135"/>
    </row>
    <row r="33" spans="2:9" x14ac:dyDescent="0.25">
      <c r="C33" s="57"/>
      <c r="D33" s="57"/>
      <c r="E33" s="57"/>
      <c r="F33" s="57"/>
      <c r="G33" s="57"/>
      <c r="H33" s="57"/>
      <c r="I33" s="135"/>
    </row>
    <row r="34" spans="2:9" x14ac:dyDescent="0.25">
      <c r="B34" s="347"/>
      <c r="C34" s="347"/>
      <c r="D34" s="347"/>
      <c r="E34" s="347"/>
      <c r="F34" s="347"/>
      <c r="G34" s="347"/>
      <c r="H34" s="347"/>
      <c r="I34" s="135"/>
    </row>
    <row r="35" spans="2:9" x14ac:dyDescent="0.25">
      <c r="I35" s="135"/>
    </row>
    <row r="36" spans="2:9" x14ac:dyDescent="0.25">
      <c r="I36" s="135"/>
    </row>
    <row r="37" spans="2:9" x14ac:dyDescent="0.25">
      <c r="I37" s="135"/>
    </row>
    <row r="38" spans="2:9" ht="21.95" customHeight="1" x14ac:dyDescent="0.25">
      <c r="I38" s="135"/>
    </row>
    <row r="39" spans="2:9" ht="22.5" customHeight="1" x14ac:dyDescent="0.25">
      <c r="I39" s="135"/>
    </row>
    <row r="40" spans="2:9" ht="21.95" customHeight="1" x14ac:dyDescent="0.25">
      <c r="I40" s="135"/>
    </row>
    <row r="41" spans="2:9" ht="21.95" customHeight="1" x14ac:dyDescent="0.25">
      <c r="I41" s="135"/>
    </row>
    <row r="42" spans="2:9" ht="21.95" customHeight="1" x14ac:dyDescent="0.25">
      <c r="I42" s="135"/>
    </row>
    <row r="43" spans="2:9" ht="21.95" hidden="1" customHeight="1" x14ac:dyDescent="0.25">
      <c r="I43" s="135"/>
    </row>
    <row r="44" spans="2:9" ht="21.95" hidden="1" customHeight="1" x14ac:dyDescent="0.25">
      <c r="I44" s="135"/>
    </row>
    <row r="45" spans="2:9" ht="21.95" hidden="1" customHeight="1" x14ac:dyDescent="0.25">
      <c r="I45" s="135"/>
    </row>
    <row r="46" spans="2:9" ht="21.95" customHeight="1" x14ac:dyDescent="0.25">
      <c r="I46" s="135"/>
    </row>
    <row r="47" spans="2:9" ht="21.95" customHeight="1" x14ac:dyDescent="0.25">
      <c r="I47" s="135"/>
    </row>
    <row r="48" spans="2:9" ht="21.95" customHeight="1" x14ac:dyDescent="0.25">
      <c r="I48" s="135"/>
    </row>
    <row r="49" spans="9:9" ht="21.95" customHeight="1" x14ac:dyDescent="0.25">
      <c r="I49" s="135"/>
    </row>
    <row r="50" spans="9:9" ht="21.95" customHeight="1" x14ac:dyDescent="0.25">
      <c r="I50" s="135"/>
    </row>
    <row r="51" spans="9:9" ht="21.95" customHeight="1" x14ac:dyDescent="0.25">
      <c r="I51" s="135"/>
    </row>
    <row r="52" spans="9:9" ht="21.75" customHeight="1" x14ac:dyDescent="0.25">
      <c r="I52" s="135"/>
    </row>
    <row r="53" spans="9:9" x14ac:dyDescent="0.25">
      <c r="I53" s="135"/>
    </row>
    <row r="54" spans="9:9" x14ac:dyDescent="0.25">
      <c r="I54" s="135"/>
    </row>
    <row r="55" spans="9:9" x14ac:dyDescent="0.25">
      <c r="I55" s="135"/>
    </row>
    <row r="56" spans="9:9" x14ac:dyDescent="0.25">
      <c r="I56" s="135"/>
    </row>
    <row r="57" spans="9:9" x14ac:dyDescent="0.25">
      <c r="I57" s="135"/>
    </row>
    <row r="58" spans="9:9" x14ac:dyDescent="0.25">
      <c r="I58" s="135"/>
    </row>
    <row r="59" spans="9:9" x14ac:dyDescent="0.25">
      <c r="I59" s="135"/>
    </row>
    <row r="60" spans="9:9" x14ac:dyDescent="0.25">
      <c r="I60" s="135"/>
    </row>
    <row r="61" spans="9:9" x14ac:dyDescent="0.25">
      <c r="I61" s="135"/>
    </row>
    <row r="62" spans="9:9" x14ac:dyDescent="0.25">
      <c r="I62" s="135"/>
    </row>
    <row r="63" spans="9:9" x14ac:dyDescent="0.25">
      <c r="I63" s="135"/>
    </row>
    <row r="64" spans="9:9" x14ac:dyDescent="0.25">
      <c r="I64" s="135"/>
    </row>
    <row r="65" spans="9:9" x14ac:dyDescent="0.25">
      <c r="I65" s="135"/>
    </row>
    <row r="66" spans="9:9" x14ac:dyDescent="0.25">
      <c r="I66" s="135"/>
    </row>
    <row r="67" spans="9:9" x14ac:dyDescent="0.25">
      <c r="I67" s="135"/>
    </row>
    <row r="68" spans="9:9" x14ac:dyDescent="0.25">
      <c r="I68" s="135"/>
    </row>
    <row r="69" spans="9:9" x14ac:dyDescent="0.25">
      <c r="I69" s="135"/>
    </row>
    <row r="70" spans="9:9" x14ac:dyDescent="0.25">
      <c r="I70" s="135"/>
    </row>
    <row r="71" spans="9:9" x14ac:dyDescent="0.25">
      <c r="I71" s="135"/>
    </row>
    <row r="72" spans="9:9" x14ac:dyDescent="0.25">
      <c r="I72" s="135"/>
    </row>
    <row r="73" spans="9:9" x14ac:dyDescent="0.25">
      <c r="I73" s="135"/>
    </row>
    <row r="74" spans="9:9" x14ac:dyDescent="0.25">
      <c r="I74" s="135"/>
    </row>
    <row r="75" spans="9:9" x14ac:dyDescent="0.25">
      <c r="I75" s="135"/>
    </row>
    <row r="76" spans="9:9" x14ac:dyDescent="0.25">
      <c r="I76" s="135"/>
    </row>
    <row r="77" spans="9:9" x14ac:dyDescent="0.25">
      <c r="I77" s="135"/>
    </row>
    <row r="78" spans="9:9" x14ac:dyDescent="0.25">
      <c r="I78" s="135"/>
    </row>
    <row r="79" spans="9:9" x14ac:dyDescent="0.25">
      <c r="I79" s="135"/>
    </row>
    <row r="80" spans="9:9" x14ac:dyDescent="0.25">
      <c r="I80" s="135"/>
    </row>
    <row r="81" spans="9:9" x14ac:dyDescent="0.25">
      <c r="I81" s="135"/>
    </row>
    <row r="82" spans="9:9" x14ac:dyDescent="0.25">
      <c r="I82" s="135"/>
    </row>
    <row r="83" spans="9:9" x14ac:dyDescent="0.25">
      <c r="I83" s="135"/>
    </row>
    <row r="84" spans="9:9" x14ac:dyDescent="0.25">
      <c r="I84" s="135"/>
    </row>
    <row r="85" spans="9:9" x14ac:dyDescent="0.25">
      <c r="I85" s="135"/>
    </row>
    <row r="86" spans="9:9" x14ac:dyDescent="0.25">
      <c r="I86" s="135"/>
    </row>
    <row r="87" spans="9:9" x14ac:dyDescent="0.25">
      <c r="I87" s="135"/>
    </row>
    <row r="88" spans="9:9" x14ac:dyDescent="0.25">
      <c r="I88" s="135"/>
    </row>
    <row r="89" spans="9:9" x14ac:dyDescent="0.25">
      <c r="I89" s="135"/>
    </row>
    <row r="90" spans="9:9" x14ac:dyDescent="0.25">
      <c r="I90" s="135"/>
    </row>
    <row r="91" spans="9:9" x14ac:dyDescent="0.25">
      <c r="I91" s="135"/>
    </row>
    <row r="92" spans="9:9" x14ac:dyDescent="0.25">
      <c r="I92" s="135"/>
    </row>
    <row r="93" spans="9:9" x14ac:dyDescent="0.25">
      <c r="I93" s="135"/>
    </row>
    <row r="94" spans="9:9" x14ac:dyDescent="0.25">
      <c r="I94" s="135"/>
    </row>
    <row r="95" spans="9:9" x14ac:dyDescent="0.25">
      <c r="I95" s="135"/>
    </row>
    <row r="96" spans="9:9" x14ac:dyDescent="0.25">
      <c r="I96" s="135"/>
    </row>
    <row r="97" spans="9:9" x14ac:dyDescent="0.25">
      <c r="I97" s="135"/>
    </row>
    <row r="98" spans="9:9" x14ac:dyDescent="0.25">
      <c r="I98" s="135"/>
    </row>
    <row r="99" spans="9:9" x14ac:dyDescent="0.25">
      <c r="I99" s="135"/>
    </row>
    <row r="100" spans="9:9" x14ac:dyDescent="0.25">
      <c r="I100" s="135"/>
    </row>
    <row r="101" spans="9:9" x14ac:dyDescent="0.25">
      <c r="I101" s="135"/>
    </row>
    <row r="102" spans="9:9" x14ac:dyDescent="0.25">
      <c r="I102" s="135"/>
    </row>
    <row r="103" spans="9:9" x14ac:dyDescent="0.25">
      <c r="I103" s="135"/>
    </row>
    <row r="104" spans="9:9" x14ac:dyDescent="0.25">
      <c r="I104" s="135"/>
    </row>
    <row r="105" spans="9:9" x14ac:dyDescent="0.25">
      <c r="I105" s="135"/>
    </row>
    <row r="106" spans="9:9" x14ac:dyDescent="0.25">
      <c r="I106" s="135"/>
    </row>
    <row r="107" spans="9:9" x14ac:dyDescent="0.25">
      <c r="I107" s="135"/>
    </row>
    <row r="108" spans="9:9" x14ac:dyDescent="0.25">
      <c r="I108" s="135"/>
    </row>
    <row r="109" spans="9:9" x14ac:dyDescent="0.25">
      <c r="I109" s="135"/>
    </row>
    <row r="110" spans="9:9" x14ac:dyDescent="0.25">
      <c r="I110" s="135"/>
    </row>
    <row r="111" spans="9:9" x14ac:dyDescent="0.25">
      <c r="I111" s="135"/>
    </row>
    <row r="112" spans="9:9" x14ac:dyDescent="0.25">
      <c r="I112" s="135"/>
    </row>
    <row r="113" spans="9:9" x14ac:dyDescent="0.25">
      <c r="I113" s="135"/>
    </row>
    <row r="114" spans="9:9" x14ac:dyDescent="0.25">
      <c r="I114" s="135"/>
    </row>
    <row r="115" spans="9:9" x14ac:dyDescent="0.25">
      <c r="I115" s="135"/>
    </row>
    <row r="116" spans="9:9" x14ac:dyDescent="0.25">
      <c r="I116" s="135"/>
    </row>
    <row r="117" spans="9:9" x14ac:dyDescent="0.25">
      <c r="I117" s="135"/>
    </row>
    <row r="118" spans="9:9" x14ac:dyDescent="0.25">
      <c r="I118" s="135"/>
    </row>
    <row r="119" spans="9:9" x14ac:dyDescent="0.25">
      <c r="I119" s="135"/>
    </row>
    <row r="120" spans="9:9" x14ac:dyDescent="0.25">
      <c r="I120" s="135"/>
    </row>
    <row r="121" spans="9:9" x14ac:dyDescent="0.25">
      <c r="I121" s="135"/>
    </row>
    <row r="122" spans="9:9" x14ac:dyDescent="0.25">
      <c r="I122" s="135"/>
    </row>
    <row r="123" spans="9:9" x14ac:dyDescent="0.25">
      <c r="I123" s="135"/>
    </row>
    <row r="124" spans="9:9" x14ac:dyDescent="0.25">
      <c r="I124" s="135"/>
    </row>
    <row r="125" spans="9:9" x14ac:dyDescent="0.25">
      <c r="I125" s="135"/>
    </row>
    <row r="126" spans="9:9" x14ac:dyDescent="0.25">
      <c r="I126" s="135"/>
    </row>
    <row r="127" spans="9:9" x14ac:dyDescent="0.25">
      <c r="I127" s="135"/>
    </row>
    <row r="128" spans="9:9" x14ac:dyDescent="0.25">
      <c r="I128" s="135"/>
    </row>
    <row r="129" spans="9:9" x14ac:dyDescent="0.25">
      <c r="I129" s="135"/>
    </row>
    <row r="130" spans="9:9" x14ac:dyDescent="0.25">
      <c r="I130" s="135"/>
    </row>
    <row r="131" spans="9:9" x14ac:dyDescent="0.25">
      <c r="I131" s="135"/>
    </row>
    <row r="132" spans="9:9" x14ac:dyDescent="0.25">
      <c r="I132" s="135"/>
    </row>
    <row r="133" spans="9:9" x14ac:dyDescent="0.25">
      <c r="I133" s="135"/>
    </row>
    <row r="134" spans="9:9" x14ac:dyDescent="0.25">
      <c r="I134" s="135"/>
    </row>
    <row r="135" spans="9:9" x14ac:dyDescent="0.25">
      <c r="I135" s="135"/>
    </row>
    <row r="136" spans="9:9" x14ac:dyDescent="0.25">
      <c r="I136" s="135"/>
    </row>
    <row r="137" spans="9:9" x14ac:dyDescent="0.25">
      <c r="I137" s="135"/>
    </row>
    <row r="138" spans="9:9" x14ac:dyDescent="0.25">
      <c r="I138" s="135"/>
    </row>
    <row r="139" spans="9:9" x14ac:dyDescent="0.25">
      <c r="I139" s="135"/>
    </row>
    <row r="140" spans="9:9" x14ac:dyDescent="0.25">
      <c r="I140" s="135"/>
    </row>
    <row r="141" spans="9:9" x14ac:dyDescent="0.25">
      <c r="I141" s="135"/>
    </row>
    <row r="142" spans="9:9" x14ac:dyDescent="0.25">
      <c r="I142" s="135"/>
    </row>
    <row r="143" spans="9:9" x14ac:dyDescent="0.25">
      <c r="I143" s="135"/>
    </row>
    <row r="144" spans="9:9" x14ac:dyDescent="0.25">
      <c r="I144" s="135"/>
    </row>
    <row r="145" spans="9:9" x14ac:dyDescent="0.25">
      <c r="I145" s="135"/>
    </row>
    <row r="146" spans="9:9" x14ac:dyDescent="0.25">
      <c r="I146" s="135"/>
    </row>
    <row r="147" spans="9:9" x14ac:dyDescent="0.25">
      <c r="I147" s="135"/>
    </row>
    <row r="148" spans="9:9" x14ac:dyDescent="0.25">
      <c r="I148" s="135"/>
    </row>
    <row r="149" spans="9:9" x14ac:dyDescent="0.25">
      <c r="I149" s="135"/>
    </row>
    <row r="150" spans="9:9" x14ac:dyDescent="0.25">
      <c r="I150" s="135"/>
    </row>
    <row r="151" spans="9:9" x14ac:dyDescent="0.25">
      <c r="I151" s="135"/>
    </row>
    <row r="152" spans="9:9" x14ac:dyDescent="0.25">
      <c r="I152" s="135"/>
    </row>
    <row r="153" spans="9:9" x14ac:dyDescent="0.25">
      <c r="I153" s="135"/>
    </row>
    <row r="154" spans="9:9" x14ac:dyDescent="0.25">
      <c r="I154" s="135"/>
    </row>
    <row r="155" spans="9:9" x14ac:dyDescent="0.25">
      <c r="I155" s="135"/>
    </row>
    <row r="156" spans="9:9" x14ac:dyDescent="0.25">
      <c r="I156" s="135"/>
    </row>
    <row r="157" spans="9:9" x14ac:dyDescent="0.25">
      <c r="I157" s="135"/>
    </row>
    <row r="158" spans="9:9" x14ac:dyDescent="0.25">
      <c r="I158" s="135"/>
    </row>
    <row r="159" spans="9:9" x14ac:dyDescent="0.25">
      <c r="I159" s="135"/>
    </row>
    <row r="160" spans="9:9" x14ac:dyDescent="0.25">
      <c r="I160" s="135"/>
    </row>
    <row r="161" spans="9:9" x14ac:dyDescent="0.25">
      <c r="I161" s="135"/>
    </row>
    <row r="162" spans="9:9" x14ac:dyDescent="0.25">
      <c r="I162" s="135"/>
    </row>
    <row r="163" spans="9:9" x14ac:dyDescent="0.25">
      <c r="I163" s="135"/>
    </row>
    <row r="164" spans="9:9" x14ac:dyDescent="0.25">
      <c r="I164" s="135"/>
    </row>
    <row r="165" spans="9:9" x14ac:dyDescent="0.25">
      <c r="I165" s="135"/>
    </row>
    <row r="166" spans="9:9" x14ac:dyDescent="0.25">
      <c r="I166" s="135"/>
    </row>
    <row r="167" spans="9:9" x14ac:dyDescent="0.25">
      <c r="I167" s="135"/>
    </row>
    <row r="168" spans="9:9" x14ac:dyDescent="0.25">
      <c r="I168" s="135"/>
    </row>
    <row r="169" spans="9:9" x14ac:dyDescent="0.25">
      <c r="I169" s="135"/>
    </row>
    <row r="170" spans="9:9" x14ac:dyDescent="0.25">
      <c r="I170" s="135"/>
    </row>
    <row r="171" spans="9:9" x14ac:dyDescent="0.25">
      <c r="I171" s="135"/>
    </row>
    <row r="172" spans="9:9" x14ac:dyDescent="0.25">
      <c r="I172" s="135"/>
    </row>
    <row r="173" spans="9:9" x14ac:dyDescent="0.25">
      <c r="I173" s="135"/>
    </row>
    <row r="174" spans="9:9" x14ac:dyDescent="0.25">
      <c r="I174" s="135"/>
    </row>
    <row r="175" spans="9:9" x14ac:dyDescent="0.25">
      <c r="I175" s="135"/>
    </row>
    <row r="176" spans="9:9" x14ac:dyDescent="0.25">
      <c r="I176" s="135"/>
    </row>
    <row r="177" spans="9:9" x14ac:dyDescent="0.25">
      <c r="I177" s="135"/>
    </row>
    <row r="178" spans="9:9" x14ac:dyDescent="0.25">
      <c r="I178" s="135"/>
    </row>
    <row r="179" spans="9:9" x14ac:dyDescent="0.25">
      <c r="I179" s="135"/>
    </row>
    <row r="180" spans="9:9" x14ac:dyDescent="0.25">
      <c r="I180" s="135"/>
    </row>
    <row r="181" spans="9:9" x14ac:dyDescent="0.25">
      <c r="I181" s="135"/>
    </row>
    <row r="182" spans="9:9" x14ac:dyDescent="0.25">
      <c r="I182" s="135"/>
    </row>
    <row r="183" spans="9:9" x14ac:dyDescent="0.25">
      <c r="I183" s="135"/>
    </row>
    <row r="184" spans="9:9" x14ac:dyDescent="0.25">
      <c r="I184" s="135"/>
    </row>
    <row r="185" spans="9:9" x14ac:dyDescent="0.25">
      <c r="I185" s="135"/>
    </row>
    <row r="186" spans="9:9" x14ac:dyDescent="0.25">
      <c r="I186" s="135"/>
    </row>
    <row r="187" spans="9:9" x14ac:dyDescent="0.25">
      <c r="I187" s="135"/>
    </row>
    <row r="188" spans="9:9" x14ac:dyDescent="0.25">
      <c r="I188" s="135"/>
    </row>
    <row r="189" spans="9:9" x14ac:dyDescent="0.25">
      <c r="I189" s="135"/>
    </row>
    <row r="190" spans="9:9" x14ac:dyDescent="0.25">
      <c r="I190" s="135"/>
    </row>
    <row r="191" spans="9:9" x14ac:dyDescent="0.25">
      <c r="I191" s="135"/>
    </row>
    <row r="192" spans="9:9" x14ac:dyDescent="0.25">
      <c r="I192" s="135"/>
    </row>
    <row r="193" spans="9:9" x14ac:dyDescent="0.25">
      <c r="I193" s="135"/>
    </row>
    <row r="194" spans="9:9" x14ac:dyDescent="0.25">
      <c r="I194" s="135"/>
    </row>
    <row r="195" spans="9:9" x14ac:dyDescent="0.25">
      <c r="I195" s="135"/>
    </row>
    <row r="196" spans="9:9" x14ac:dyDescent="0.25">
      <c r="I196" s="135"/>
    </row>
    <row r="197" spans="9:9" x14ac:dyDescent="0.25">
      <c r="I197" s="135"/>
    </row>
    <row r="198" spans="9:9" x14ac:dyDescent="0.25">
      <c r="I198" s="135"/>
    </row>
    <row r="199" spans="9:9" x14ac:dyDescent="0.25">
      <c r="I199" s="135"/>
    </row>
    <row r="200" spans="9:9" x14ac:dyDescent="0.25">
      <c r="I200" s="135"/>
    </row>
    <row r="201" spans="9:9" x14ac:dyDescent="0.25">
      <c r="I201" s="135"/>
    </row>
    <row r="202" spans="9:9" x14ac:dyDescent="0.25">
      <c r="I202" s="135"/>
    </row>
    <row r="203" spans="9:9" x14ac:dyDescent="0.25">
      <c r="I203" s="135"/>
    </row>
    <row r="204" spans="9:9" x14ac:dyDescent="0.25">
      <c r="I204" s="135"/>
    </row>
    <row r="205" spans="9:9" x14ac:dyDescent="0.25">
      <c r="I205" s="135"/>
    </row>
    <row r="206" spans="9:9" x14ac:dyDescent="0.25">
      <c r="I206" s="135"/>
    </row>
    <row r="207" spans="9:9" x14ac:dyDescent="0.25">
      <c r="I207" s="135"/>
    </row>
    <row r="208" spans="9:9" x14ac:dyDescent="0.25">
      <c r="I208" s="135"/>
    </row>
    <row r="209" spans="9:9" x14ac:dyDescent="0.25">
      <c r="I209" s="135"/>
    </row>
    <row r="210" spans="9:9" x14ac:dyDescent="0.25">
      <c r="I210" s="135"/>
    </row>
    <row r="211" spans="9:9" x14ac:dyDescent="0.25">
      <c r="I211" s="135"/>
    </row>
    <row r="212" spans="9:9" x14ac:dyDescent="0.25">
      <c r="I212" s="135"/>
    </row>
    <row r="213" spans="9:9" x14ac:dyDescent="0.25">
      <c r="I213" s="135"/>
    </row>
    <row r="214" spans="9:9" x14ac:dyDescent="0.25">
      <c r="I214" s="135"/>
    </row>
    <row r="215" spans="9:9" x14ac:dyDescent="0.25">
      <c r="I215" s="135"/>
    </row>
    <row r="216" spans="9:9" x14ac:dyDescent="0.25">
      <c r="I216" s="135"/>
    </row>
    <row r="217" spans="9:9" x14ac:dyDescent="0.25">
      <c r="I217" s="135"/>
    </row>
    <row r="218" spans="9:9" x14ac:dyDescent="0.25">
      <c r="I218" s="135"/>
    </row>
    <row r="219" spans="9:9" x14ac:dyDescent="0.25">
      <c r="I219" s="135"/>
    </row>
    <row r="220" spans="9:9" x14ac:dyDescent="0.25">
      <c r="I220" s="135"/>
    </row>
    <row r="221" spans="9:9" x14ac:dyDescent="0.25">
      <c r="I221" s="135"/>
    </row>
    <row r="222" spans="9:9" x14ac:dyDescent="0.25">
      <c r="I222" s="135"/>
    </row>
    <row r="223" spans="9:9" x14ac:dyDescent="0.25">
      <c r="I223" s="135"/>
    </row>
    <row r="224" spans="9:9" x14ac:dyDescent="0.25">
      <c r="I224" s="135"/>
    </row>
    <row r="225" spans="9:9" x14ac:dyDescent="0.25">
      <c r="I225" s="135"/>
    </row>
    <row r="226" spans="9:9" x14ac:dyDescent="0.25">
      <c r="I226" s="135"/>
    </row>
    <row r="227" spans="9:9" x14ac:dyDescent="0.25">
      <c r="I227" s="135"/>
    </row>
    <row r="228" spans="9:9" x14ac:dyDescent="0.25">
      <c r="I228" s="135"/>
    </row>
    <row r="229" spans="9:9" x14ac:dyDescent="0.25">
      <c r="I229" s="135"/>
    </row>
    <row r="230" spans="9:9" x14ac:dyDescent="0.25">
      <c r="I230" s="135"/>
    </row>
    <row r="231" spans="9:9" x14ac:dyDescent="0.25">
      <c r="I231" s="135"/>
    </row>
    <row r="232" spans="9:9" x14ac:dyDescent="0.25">
      <c r="I232" s="135"/>
    </row>
    <row r="233" spans="9:9" x14ac:dyDescent="0.25">
      <c r="I233" s="135"/>
    </row>
    <row r="234" spans="9:9" x14ac:dyDescent="0.25">
      <c r="I234" s="135"/>
    </row>
    <row r="235" spans="9:9" x14ac:dyDescent="0.25">
      <c r="I235" s="135"/>
    </row>
    <row r="236" spans="9:9" x14ac:dyDescent="0.25">
      <c r="I236" s="135"/>
    </row>
    <row r="237" spans="9:9" x14ac:dyDescent="0.25">
      <c r="I237" s="135"/>
    </row>
    <row r="238" spans="9:9" x14ac:dyDescent="0.25">
      <c r="I238" s="135"/>
    </row>
    <row r="239" spans="9:9" x14ac:dyDescent="0.25">
      <c r="I239" s="135"/>
    </row>
    <row r="240" spans="9:9" x14ac:dyDescent="0.25">
      <c r="I240" s="135"/>
    </row>
    <row r="241" spans="9:9" x14ac:dyDescent="0.25">
      <c r="I241" s="135"/>
    </row>
    <row r="242" spans="9:9" x14ac:dyDescent="0.25">
      <c r="I242" s="135"/>
    </row>
    <row r="243" spans="9:9" x14ac:dyDescent="0.25">
      <c r="I243" s="135"/>
    </row>
    <row r="244" spans="9:9" x14ac:dyDescent="0.25">
      <c r="I244" s="135"/>
    </row>
    <row r="245" spans="9:9" x14ac:dyDescent="0.25">
      <c r="I245" s="135"/>
    </row>
    <row r="246" spans="9:9" x14ac:dyDescent="0.25">
      <c r="I246" s="135"/>
    </row>
    <row r="247" spans="9:9" x14ac:dyDescent="0.25">
      <c r="I247" s="135"/>
    </row>
    <row r="248" spans="9:9" x14ac:dyDescent="0.25">
      <c r="I248" s="135"/>
    </row>
    <row r="249" spans="9:9" x14ac:dyDescent="0.25">
      <c r="I249" s="135"/>
    </row>
    <row r="250" spans="9:9" x14ac:dyDescent="0.25">
      <c r="I250" s="135"/>
    </row>
    <row r="251" spans="9:9" x14ac:dyDescent="0.25">
      <c r="I251" s="135"/>
    </row>
    <row r="252" spans="9:9" x14ac:dyDescent="0.25">
      <c r="I252" s="135"/>
    </row>
    <row r="253" spans="9:9" x14ac:dyDescent="0.25">
      <c r="I253" s="135"/>
    </row>
    <row r="254" spans="9:9" x14ac:dyDescent="0.25">
      <c r="I254" s="135"/>
    </row>
    <row r="255" spans="9:9" x14ac:dyDescent="0.25">
      <c r="I255" s="135"/>
    </row>
    <row r="256" spans="9:9" x14ac:dyDescent="0.25">
      <c r="I256" s="135"/>
    </row>
    <row r="257" spans="9:9" x14ac:dyDescent="0.25">
      <c r="I257" s="135"/>
    </row>
    <row r="258" spans="9:9" x14ac:dyDescent="0.25">
      <c r="I258" s="135"/>
    </row>
    <row r="259" spans="9:9" x14ac:dyDescent="0.25">
      <c r="I259" s="135"/>
    </row>
    <row r="260" spans="9:9" x14ac:dyDescent="0.25">
      <c r="I260" s="135"/>
    </row>
    <row r="261" spans="9:9" x14ac:dyDescent="0.25">
      <c r="I261" s="135"/>
    </row>
    <row r="262" spans="9:9" x14ac:dyDescent="0.25">
      <c r="I262" s="135"/>
    </row>
    <row r="263" spans="9:9" x14ac:dyDescent="0.25">
      <c r="I263" s="135"/>
    </row>
    <row r="264" spans="9:9" x14ac:dyDescent="0.25">
      <c r="I264" s="135"/>
    </row>
    <row r="265" spans="9:9" x14ac:dyDescent="0.25">
      <c r="I265" s="135"/>
    </row>
    <row r="266" spans="9:9" x14ac:dyDescent="0.25">
      <c r="I266" s="135"/>
    </row>
    <row r="267" spans="9:9" x14ac:dyDescent="0.25">
      <c r="I267" s="135"/>
    </row>
    <row r="268" spans="9:9" x14ac:dyDescent="0.25">
      <c r="I268" s="135"/>
    </row>
    <row r="269" spans="9:9" x14ac:dyDescent="0.25">
      <c r="I269" s="135"/>
    </row>
    <row r="270" spans="9:9" x14ac:dyDescent="0.25">
      <c r="I270" s="135"/>
    </row>
    <row r="271" spans="9:9" x14ac:dyDescent="0.25">
      <c r="I271" s="135"/>
    </row>
    <row r="272" spans="9:9" x14ac:dyDescent="0.25">
      <c r="I272" s="135"/>
    </row>
    <row r="273" spans="9:9" x14ac:dyDescent="0.25">
      <c r="I273" s="135"/>
    </row>
    <row r="274" spans="9:9" x14ac:dyDescent="0.25">
      <c r="I274" s="135"/>
    </row>
    <row r="275" spans="9:9" x14ac:dyDescent="0.25">
      <c r="I275" s="135"/>
    </row>
    <row r="276" spans="9:9" x14ac:dyDescent="0.25">
      <c r="I276" s="135"/>
    </row>
    <row r="277" spans="9:9" x14ac:dyDescent="0.25">
      <c r="I277" s="135"/>
    </row>
    <row r="278" spans="9:9" x14ac:dyDescent="0.25">
      <c r="I278" s="135"/>
    </row>
    <row r="279" spans="9:9" x14ac:dyDescent="0.25">
      <c r="I279" s="135"/>
    </row>
    <row r="280" spans="9:9" x14ac:dyDescent="0.25">
      <c r="I280" s="135"/>
    </row>
    <row r="281" spans="9:9" x14ac:dyDescent="0.25">
      <c r="I281" s="135"/>
    </row>
    <row r="282" spans="9:9" x14ac:dyDescent="0.25">
      <c r="I282" s="135"/>
    </row>
    <row r="283" spans="9:9" x14ac:dyDescent="0.25">
      <c r="I283" s="135"/>
    </row>
    <row r="284" spans="9:9" x14ac:dyDescent="0.25">
      <c r="I284" s="135"/>
    </row>
    <row r="285" spans="9:9" x14ac:dyDescent="0.25">
      <c r="I285" s="135"/>
    </row>
    <row r="286" spans="9:9" x14ac:dyDescent="0.25">
      <c r="I286" s="135"/>
    </row>
    <row r="287" spans="9:9" x14ac:dyDescent="0.25">
      <c r="I287" s="135"/>
    </row>
    <row r="288" spans="9:9" x14ac:dyDescent="0.25">
      <c r="I288" s="135"/>
    </row>
    <row r="289" spans="9:9" x14ac:dyDescent="0.25">
      <c r="I289" s="135"/>
    </row>
    <row r="290" spans="9:9" x14ac:dyDescent="0.25">
      <c r="I290" s="135"/>
    </row>
    <row r="291" spans="9:9" x14ac:dyDescent="0.25">
      <c r="I291" s="135"/>
    </row>
    <row r="292" spans="9:9" x14ac:dyDescent="0.25">
      <c r="I292" s="135"/>
    </row>
    <row r="293" spans="9:9" x14ac:dyDescent="0.25">
      <c r="I293" s="135"/>
    </row>
    <row r="294" spans="9:9" x14ac:dyDescent="0.25">
      <c r="I294" s="135"/>
    </row>
    <row r="295" spans="9:9" x14ac:dyDescent="0.25">
      <c r="I295" s="135"/>
    </row>
  </sheetData>
  <mergeCells count="14">
    <mergeCell ref="A2:D2"/>
    <mergeCell ref="B28:H28"/>
    <mergeCell ref="B30:H30"/>
    <mergeCell ref="A1:H1"/>
    <mergeCell ref="F2:H2"/>
    <mergeCell ref="A3:D3"/>
    <mergeCell ref="A4:D4"/>
    <mergeCell ref="B32:H32"/>
    <mergeCell ref="B34:H34"/>
    <mergeCell ref="F3:H3"/>
    <mergeCell ref="B10:D10"/>
    <mergeCell ref="E10:H10"/>
    <mergeCell ref="H12:H13"/>
    <mergeCell ref="A5:D5"/>
  </mergeCells>
  <phoneticPr fontId="1" type="noConversion"/>
  <pageMargins left="0.7" right="0.7" top="0.5600000000000000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4"/>
  <sheetViews>
    <sheetView view="pageBreakPreview" topLeftCell="A161" zoomScale="75" zoomScaleNormal="100" zoomScaleSheetLayoutView="75" workbookViewId="0">
      <selection activeCell="F170" sqref="F170"/>
    </sheetView>
  </sheetViews>
  <sheetFormatPr defaultRowHeight="12.75" outlineLevelRow="2" x14ac:dyDescent="0.2"/>
  <cols>
    <col min="1" max="1" width="3.5703125" style="66" customWidth="1"/>
    <col min="2" max="2" width="12.7109375" style="87" customWidth="1"/>
    <col min="3" max="3" width="34.42578125" style="2" customWidth="1"/>
    <col min="4" max="4" width="9.85546875" style="3" customWidth="1"/>
    <col min="5" max="5" width="14.7109375" style="86" customWidth="1"/>
    <col min="6" max="6" width="14.7109375" style="1" customWidth="1"/>
    <col min="7" max="14" width="8.28515625" style="1" customWidth="1"/>
    <col min="15" max="16384" width="9.140625" style="27"/>
  </cols>
  <sheetData>
    <row r="1" spans="1:14" x14ac:dyDescent="0.2">
      <c r="F1" s="362" t="s">
        <v>483</v>
      </c>
      <c r="G1" s="362"/>
      <c r="H1" s="362"/>
      <c r="I1" s="362"/>
      <c r="J1" s="362"/>
      <c r="K1" s="362"/>
      <c r="L1" s="362"/>
      <c r="M1" s="362"/>
      <c r="N1" s="362"/>
    </row>
    <row r="2" spans="1:14" ht="15.75" outlineLevel="2" x14ac:dyDescent="0.25">
      <c r="A2" s="128" t="s">
        <v>399</v>
      </c>
      <c r="K2" s="85" t="s">
        <v>81</v>
      </c>
      <c r="L2" s="42"/>
      <c r="M2" s="42"/>
    </row>
    <row r="3" spans="1:14" ht="15.75" outlineLevel="1" x14ac:dyDescent="0.25">
      <c r="A3" s="5" t="s">
        <v>152</v>
      </c>
      <c r="B3" s="131"/>
      <c r="C3" s="132"/>
      <c r="K3" s="6" t="s">
        <v>82</v>
      </c>
      <c r="L3" s="42"/>
      <c r="M3" s="42"/>
    </row>
    <row r="4" spans="1:14" ht="15.75" outlineLevel="1" x14ac:dyDescent="0.25">
      <c r="A4" s="130"/>
      <c r="B4" s="133" t="s">
        <v>405</v>
      </c>
      <c r="C4" s="132"/>
      <c r="K4" s="7" t="s">
        <v>83</v>
      </c>
      <c r="L4" s="7"/>
      <c r="M4" s="7"/>
    </row>
    <row r="5" spans="1:14" ht="15.75" outlineLevel="1" x14ac:dyDescent="0.25">
      <c r="A5" s="5" t="s">
        <v>406</v>
      </c>
      <c r="B5" s="131"/>
      <c r="C5" s="132"/>
      <c r="K5" s="6" t="s">
        <v>84</v>
      </c>
      <c r="L5" s="42"/>
      <c r="M5" s="42"/>
    </row>
    <row r="6" spans="1:14" ht="15" customHeight="1" x14ac:dyDescent="0.2">
      <c r="C6" s="112"/>
      <c r="D6" s="369" t="s">
        <v>400</v>
      </c>
      <c r="E6" s="369"/>
      <c r="F6" s="369"/>
      <c r="G6" s="369"/>
      <c r="H6" s="369"/>
    </row>
    <row r="7" spans="1:14" ht="15" x14ac:dyDescent="0.2">
      <c r="D7" s="116"/>
      <c r="F7" s="119" t="s">
        <v>398</v>
      </c>
      <c r="M7" s="127"/>
    </row>
    <row r="8" spans="1:14" x14ac:dyDescent="0.2">
      <c r="D8" s="1"/>
    </row>
    <row r="9" spans="1:14" ht="15.75" x14ac:dyDescent="0.2">
      <c r="D9" s="1"/>
      <c r="F9" s="126" t="s">
        <v>401</v>
      </c>
      <c r="G9" s="125"/>
    </row>
    <row r="10" spans="1:14" ht="15" x14ac:dyDescent="0.2">
      <c r="D10" s="1"/>
      <c r="F10" s="110" t="s">
        <v>397</v>
      </c>
      <c r="G10" s="86"/>
    </row>
    <row r="11" spans="1:14" x14ac:dyDescent="0.2">
      <c r="C11" s="112"/>
      <c r="D11" s="1"/>
      <c r="E11" s="1"/>
    </row>
    <row r="12" spans="1:14" ht="15" x14ac:dyDescent="0.25">
      <c r="C12" s="124" t="s">
        <v>396</v>
      </c>
      <c r="D12" s="129" t="s">
        <v>404</v>
      </c>
      <c r="E12" s="123"/>
      <c r="F12" s="122"/>
      <c r="I12" s="121"/>
    </row>
    <row r="13" spans="1:14" ht="15" x14ac:dyDescent="0.2">
      <c r="C13" s="120"/>
      <c r="D13" s="116"/>
      <c r="F13" s="119" t="s">
        <v>395</v>
      </c>
      <c r="G13" s="118"/>
      <c r="H13" s="116"/>
      <c r="I13" s="115"/>
    </row>
    <row r="14" spans="1:14" x14ac:dyDescent="0.2">
      <c r="A14" s="114"/>
      <c r="B14" s="113"/>
      <c r="C14" s="112"/>
      <c r="D14" s="1"/>
      <c r="E14" s="1"/>
    </row>
    <row r="15" spans="1:14" ht="15" x14ac:dyDescent="0.25">
      <c r="C15" s="105" t="s">
        <v>402</v>
      </c>
      <c r="D15" s="108"/>
      <c r="E15" s="1"/>
      <c r="F15" s="106"/>
      <c r="G15" s="111"/>
    </row>
    <row r="16" spans="1:14" s="40" customFormat="1" ht="15" x14ac:dyDescent="0.25">
      <c r="A16" s="110"/>
      <c r="B16" s="109"/>
      <c r="C16" s="105" t="s">
        <v>394</v>
      </c>
      <c r="D16" s="108"/>
      <c r="E16" s="106"/>
      <c r="F16" s="358" t="s">
        <v>393</v>
      </c>
      <c r="G16" s="359"/>
      <c r="H16" s="107" t="s">
        <v>392</v>
      </c>
      <c r="I16" s="106"/>
      <c r="J16" s="106"/>
      <c r="K16" s="106"/>
      <c r="L16" s="106"/>
      <c r="M16" s="106"/>
      <c r="N16" s="106"/>
    </row>
    <row r="17" spans="1:14" ht="15" x14ac:dyDescent="0.25">
      <c r="C17" s="105" t="s">
        <v>403</v>
      </c>
      <c r="D17" s="1"/>
      <c r="E17" s="1"/>
    </row>
    <row r="20" spans="1:14" ht="12.75" customHeight="1" x14ac:dyDescent="0.2">
      <c r="A20" s="365" t="s">
        <v>391</v>
      </c>
      <c r="B20" s="366" t="s">
        <v>390</v>
      </c>
      <c r="C20" s="365" t="s">
        <v>0</v>
      </c>
      <c r="D20" s="365" t="s">
        <v>1</v>
      </c>
      <c r="E20" s="370" t="s">
        <v>389</v>
      </c>
      <c r="F20" s="370"/>
      <c r="G20" s="370" t="s">
        <v>388</v>
      </c>
      <c r="H20" s="370"/>
      <c r="I20" s="370"/>
      <c r="J20" s="370"/>
      <c r="K20" s="370"/>
      <c r="L20" s="370"/>
      <c r="M20" s="365" t="s">
        <v>387</v>
      </c>
      <c r="N20" s="365" t="s">
        <v>386</v>
      </c>
    </row>
    <row r="21" spans="1:14" ht="13.5" customHeight="1" x14ac:dyDescent="0.2">
      <c r="A21" s="365"/>
      <c r="B21" s="366"/>
      <c r="C21" s="365"/>
      <c r="D21" s="365"/>
      <c r="E21" s="370" t="s">
        <v>384</v>
      </c>
      <c r="F21" s="370" t="s">
        <v>385</v>
      </c>
      <c r="G21" s="370" t="s">
        <v>384</v>
      </c>
      <c r="H21" s="370" t="s">
        <v>383</v>
      </c>
      <c r="I21" s="365" t="s">
        <v>382</v>
      </c>
      <c r="J21" s="365"/>
      <c r="K21" s="365"/>
      <c r="L21" s="46"/>
      <c r="M21" s="365"/>
      <c r="N21" s="365"/>
    </row>
    <row r="22" spans="1:14" ht="12.75" customHeight="1" x14ac:dyDescent="0.2">
      <c r="A22" s="365"/>
      <c r="B22" s="367"/>
      <c r="C22" s="368"/>
      <c r="D22" s="365"/>
      <c r="E22" s="370"/>
      <c r="F22" s="370"/>
      <c r="G22" s="370"/>
      <c r="H22" s="370"/>
      <c r="I22" s="104" t="s">
        <v>381</v>
      </c>
      <c r="J22" s="104" t="s">
        <v>380</v>
      </c>
      <c r="K22" s="104" t="s">
        <v>379</v>
      </c>
      <c r="L22" s="104" t="s">
        <v>378</v>
      </c>
      <c r="M22" s="365"/>
      <c r="N22" s="365"/>
    </row>
    <row r="23" spans="1:14" x14ac:dyDescent="0.2">
      <c r="A23" s="100">
        <v>1</v>
      </c>
      <c r="B23" s="103">
        <v>2</v>
      </c>
      <c r="C23" s="100">
        <v>3</v>
      </c>
      <c r="D23" s="101">
        <v>4</v>
      </c>
      <c r="E23" s="102">
        <v>5</v>
      </c>
      <c r="F23" s="102">
        <v>6</v>
      </c>
      <c r="G23" s="101">
        <v>7</v>
      </c>
      <c r="H23" s="100">
        <v>8</v>
      </c>
      <c r="I23" s="99">
        <v>9</v>
      </c>
      <c r="J23" s="99">
        <v>10</v>
      </c>
      <c r="K23" s="99">
        <v>11</v>
      </c>
      <c r="L23" s="99">
        <v>12</v>
      </c>
      <c r="M23" s="99">
        <v>13</v>
      </c>
      <c r="N23" s="99">
        <v>14</v>
      </c>
    </row>
    <row r="24" spans="1:14" ht="19.149999999999999" customHeight="1" x14ac:dyDescent="0.2">
      <c r="A24" s="361" t="s">
        <v>377</v>
      </c>
      <c r="B24" s="357"/>
      <c r="C24" s="357"/>
      <c r="D24" s="357"/>
      <c r="E24" s="357"/>
      <c r="F24" s="357"/>
      <c r="G24" s="357"/>
      <c r="H24" s="357"/>
      <c r="I24" s="357"/>
      <c r="J24" s="357"/>
      <c r="K24" s="357"/>
      <c r="L24" s="357"/>
      <c r="M24" s="357"/>
      <c r="N24" s="357"/>
    </row>
    <row r="25" spans="1:14" ht="48" x14ac:dyDescent="0.2">
      <c r="A25" s="96">
        <v>1</v>
      </c>
      <c r="B25" s="98" t="s">
        <v>376</v>
      </c>
      <c r="C25" s="24" t="s">
        <v>2</v>
      </c>
      <c r="D25" s="17" t="s">
        <v>3</v>
      </c>
      <c r="E25" s="97"/>
      <c r="F25" s="91" t="s">
        <v>374</v>
      </c>
      <c r="G25" s="88">
        <v>940.75</v>
      </c>
      <c r="H25" s="88">
        <v>376</v>
      </c>
      <c r="I25" s="88">
        <v>376</v>
      </c>
      <c r="J25" s="88"/>
      <c r="K25" s="88"/>
      <c r="L25" s="88"/>
      <c r="M25" s="88">
        <v>3.86</v>
      </c>
      <c r="N25" s="88"/>
    </row>
    <row r="26" spans="1:14" outlineLevel="1" x14ac:dyDescent="0.2">
      <c r="A26" s="96"/>
      <c r="B26" s="95"/>
      <c r="C26" s="15" t="s">
        <v>318</v>
      </c>
      <c r="D26" s="16" t="s">
        <v>197</v>
      </c>
      <c r="E26" s="92">
        <v>9.64</v>
      </c>
      <c r="F26" s="29">
        <v>3.86</v>
      </c>
      <c r="G26" s="29">
        <v>97.39</v>
      </c>
      <c r="H26" s="29">
        <v>375.93</v>
      </c>
      <c r="I26" s="29">
        <v>375.93</v>
      </c>
      <c r="J26" s="88"/>
      <c r="K26" s="88"/>
      <c r="L26" s="88"/>
      <c r="M26" s="88"/>
      <c r="N26" s="88"/>
    </row>
    <row r="27" spans="1:14" outlineLevel="1" x14ac:dyDescent="0.2">
      <c r="A27" s="96"/>
      <c r="B27" s="95"/>
      <c r="C27" s="15" t="s">
        <v>243</v>
      </c>
      <c r="D27" s="16" t="s">
        <v>197</v>
      </c>
      <c r="E27" s="92">
        <v>0.01</v>
      </c>
      <c r="F27" s="88"/>
      <c r="G27" s="29">
        <v>97.39</v>
      </c>
      <c r="H27" s="88"/>
      <c r="I27" s="88"/>
      <c r="J27" s="88"/>
      <c r="K27" s="88"/>
      <c r="L27" s="88"/>
      <c r="M27" s="88"/>
      <c r="N27" s="88"/>
    </row>
    <row r="28" spans="1:14" ht="22.5" outlineLevel="1" x14ac:dyDescent="0.2">
      <c r="A28" s="96"/>
      <c r="B28" s="93" t="s">
        <v>356</v>
      </c>
      <c r="C28" s="15" t="s">
        <v>355</v>
      </c>
      <c r="D28" s="16" t="s">
        <v>215</v>
      </c>
      <c r="E28" s="92">
        <v>0.01</v>
      </c>
      <c r="F28" s="88"/>
      <c r="G28" s="29">
        <v>190.84</v>
      </c>
      <c r="H28" s="88"/>
      <c r="I28" s="88"/>
      <c r="J28" s="88"/>
      <c r="K28" s="88"/>
      <c r="L28" s="88"/>
      <c r="M28" s="88"/>
      <c r="N28" s="88"/>
    </row>
    <row r="29" spans="1:14" ht="72" x14ac:dyDescent="0.2">
      <c r="A29" s="96">
        <v>2</v>
      </c>
      <c r="B29" s="98" t="s">
        <v>375</v>
      </c>
      <c r="C29" s="24" t="s">
        <v>4</v>
      </c>
      <c r="D29" s="17" t="s">
        <v>3</v>
      </c>
      <c r="E29" s="97"/>
      <c r="F29" s="91" t="s">
        <v>374</v>
      </c>
      <c r="G29" s="88">
        <v>3285.55</v>
      </c>
      <c r="H29" s="88">
        <v>1314</v>
      </c>
      <c r="I29" s="88">
        <v>263</v>
      </c>
      <c r="J29" s="88">
        <v>14</v>
      </c>
      <c r="K29" s="88">
        <v>1</v>
      </c>
      <c r="L29" s="88">
        <v>1037</v>
      </c>
      <c r="M29" s="88">
        <v>2.7</v>
      </c>
      <c r="N29" s="88">
        <v>0.01</v>
      </c>
    </row>
    <row r="30" spans="1:14" outlineLevel="1" x14ac:dyDescent="0.2">
      <c r="A30" s="96"/>
      <c r="B30" s="95"/>
      <c r="C30" s="15" t="s">
        <v>373</v>
      </c>
      <c r="D30" s="16" t="s">
        <v>197</v>
      </c>
      <c r="E30" s="92">
        <v>6.74</v>
      </c>
      <c r="F30" s="29">
        <v>2.7</v>
      </c>
      <c r="G30" s="29">
        <v>97.39</v>
      </c>
      <c r="H30" s="29">
        <v>262.95</v>
      </c>
      <c r="I30" s="29">
        <v>262.95</v>
      </c>
      <c r="J30" s="88"/>
      <c r="K30" s="88"/>
      <c r="L30" s="88"/>
      <c r="M30" s="88"/>
      <c r="N30" s="88"/>
    </row>
    <row r="31" spans="1:14" outlineLevel="1" x14ac:dyDescent="0.2">
      <c r="A31" s="96"/>
      <c r="B31" s="95"/>
      <c r="C31" s="15" t="s">
        <v>243</v>
      </c>
      <c r="D31" s="16" t="s">
        <v>197</v>
      </c>
      <c r="E31" s="92">
        <v>0.02</v>
      </c>
      <c r="F31" s="29">
        <v>0.01</v>
      </c>
      <c r="G31" s="29">
        <v>97.39</v>
      </c>
      <c r="H31" s="29">
        <v>0.97</v>
      </c>
      <c r="I31" s="88"/>
      <c r="J31" s="88"/>
      <c r="K31" s="29">
        <v>0.97</v>
      </c>
      <c r="L31" s="88"/>
      <c r="M31" s="88"/>
      <c r="N31" s="88"/>
    </row>
    <row r="32" spans="1:14" ht="22.5" outlineLevel="1" x14ac:dyDescent="0.2">
      <c r="A32" s="96"/>
      <c r="B32" s="93" t="s">
        <v>372</v>
      </c>
      <c r="C32" s="15" t="s">
        <v>371</v>
      </c>
      <c r="D32" s="16" t="s">
        <v>215</v>
      </c>
      <c r="E32" s="92">
        <v>0.02</v>
      </c>
      <c r="F32" s="29">
        <v>0.01</v>
      </c>
      <c r="G32" s="29">
        <v>955.09</v>
      </c>
      <c r="H32" s="29">
        <v>9.5500000000000007</v>
      </c>
      <c r="I32" s="88"/>
      <c r="J32" s="29">
        <v>9.5500000000000007</v>
      </c>
      <c r="K32" s="88"/>
      <c r="L32" s="88"/>
      <c r="M32" s="88"/>
      <c r="N32" s="88"/>
    </row>
    <row r="33" spans="1:14" ht="22.5" outlineLevel="1" x14ac:dyDescent="0.2">
      <c r="A33" s="96"/>
      <c r="B33" s="93" t="s">
        <v>370</v>
      </c>
      <c r="C33" s="15" t="s">
        <v>369</v>
      </c>
      <c r="D33" s="16" t="s">
        <v>215</v>
      </c>
      <c r="E33" s="92">
        <v>0.02</v>
      </c>
      <c r="F33" s="29">
        <v>0.01</v>
      </c>
      <c r="G33" s="29">
        <v>848.78</v>
      </c>
      <c r="H33" s="29">
        <v>8.49</v>
      </c>
      <c r="I33" s="88"/>
      <c r="J33" s="29">
        <v>8.49</v>
      </c>
      <c r="K33" s="88"/>
      <c r="L33" s="88"/>
      <c r="M33" s="88"/>
      <c r="N33" s="88"/>
    </row>
    <row r="34" spans="1:14" ht="33.75" outlineLevel="1" x14ac:dyDescent="0.2">
      <c r="A34" s="96"/>
      <c r="B34" s="93" t="s">
        <v>368</v>
      </c>
      <c r="C34" s="15" t="s">
        <v>367</v>
      </c>
      <c r="D34" s="16" t="s">
        <v>5</v>
      </c>
      <c r="E34" s="92">
        <v>0.16</v>
      </c>
      <c r="F34" s="29">
        <v>6.4000000000000001E-2</v>
      </c>
      <c r="G34" s="29">
        <v>167.6</v>
      </c>
      <c r="H34" s="29">
        <v>10.73</v>
      </c>
      <c r="I34" s="88"/>
      <c r="J34" s="88"/>
      <c r="K34" s="88"/>
      <c r="L34" s="29">
        <v>10.73</v>
      </c>
      <c r="M34" s="88"/>
      <c r="N34" s="88"/>
    </row>
    <row r="35" spans="1:14" outlineLevel="1" x14ac:dyDescent="0.2">
      <c r="A35" s="96"/>
      <c r="B35" s="93" t="s">
        <v>366</v>
      </c>
      <c r="C35" s="15" t="s">
        <v>6</v>
      </c>
      <c r="D35" s="16" t="s">
        <v>7</v>
      </c>
      <c r="E35" s="92">
        <v>0.02</v>
      </c>
      <c r="F35" s="29">
        <v>8.0000000000000002E-3</v>
      </c>
      <c r="G35" s="29">
        <v>169</v>
      </c>
      <c r="H35" s="29">
        <v>1.35</v>
      </c>
      <c r="I35" s="88"/>
      <c r="J35" s="88"/>
      <c r="K35" s="88"/>
      <c r="L35" s="29">
        <v>1.35</v>
      </c>
      <c r="M35" s="88"/>
      <c r="N35" s="88"/>
    </row>
    <row r="36" spans="1:14" outlineLevel="1" x14ac:dyDescent="0.2">
      <c r="A36" s="96"/>
      <c r="B36" s="93" t="s">
        <v>365</v>
      </c>
      <c r="C36" s="15" t="s">
        <v>8</v>
      </c>
      <c r="D36" s="16" t="s">
        <v>7</v>
      </c>
      <c r="E36" s="92">
        <v>0.31</v>
      </c>
      <c r="F36" s="29">
        <v>0.124</v>
      </c>
      <c r="G36" s="29">
        <v>73</v>
      </c>
      <c r="H36" s="29">
        <v>9.0500000000000007</v>
      </c>
      <c r="I36" s="88"/>
      <c r="J36" s="88"/>
      <c r="K36" s="88"/>
      <c r="L36" s="29">
        <v>9.0500000000000007</v>
      </c>
      <c r="M36" s="88"/>
      <c r="N36" s="88"/>
    </row>
    <row r="37" spans="1:14" outlineLevel="1" x14ac:dyDescent="0.2">
      <c r="A37" s="96"/>
      <c r="B37" s="93" t="s">
        <v>364</v>
      </c>
      <c r="C37" s="15" t="s">
        <v>9</v>
      </c>
      <c r="D37" s="16" t="s">
        <v>10</v>
      </c>
      <c r="E37" s="92">
        <v>0.8</v>
      </c>
      <c r="F37" s="29">
        <v>0.32</v>
      </c>
      <c r="G37" s="29">
        <v>55.7</v>
      </c>
      <c r="H37" s="29">
        <v>17.82</v>
      </c>
      <c r="I37" s="88"/>
      <c r="J37" s="88"/>
      <c r="K37" s="88"/>
      <c r="L37" s="29">
        <v>17.82</v>
      </c>
      <c r="M37" s="88"/>
      <c r="N37" s="88"/>
    </row>
    <row r="38" spans="1:14" outlineLevel="1" x14ac:dyDescent="0.2">
      <c r="A38" s="96"/>
      <c r="B38" s="93" t="s">
        <v>363</v>
      </c>
      <c r="C38" s="15" t="s">
        <v>11</v>
      </c>
      <c r="D38" s="16" t="s">
        <v>12</v>
      </c>
      <c r="E38" s="92">
        <v>5</v>
      </c>
      <c r="F38" s="29">
        <v>2</v>
      </c>
      <c r="G38" s="29">
        <v>4.66</v>
      </c>
      <c r="H38" s="29">
        <v>9.32</v>
      </c>
      <c r="I38" s="88"/>
      <c r="J38" s="88"/>
      <c r="K38" s="88"/>
      <c r="L38" s="29">
        <v>9.32</v>
      </c>
      <c r="M38" s="88"/>
      <c r="N38" s="88"/>
    </row>
    <row r="39" spans="1:14" outlineLevel="1" x14ac:dyDescent="0.2">
      <c r="A39" s="94" t="s">
        <v>196</v>
      </c>
      <c r="B39" s="93" t="s">
        <v>362</v>
      </c>
      <c r="C39" s="15" t="s">
        <v>13</v>
      </c>
      <c r="D39" s="16" t="s">
        <v>14</v>
      </c>
      <c r="E39" s="92">
        <v>5.3330000000000002</v>
      </c>
      <c r="F39" s="29">
        <v>2.133</v>
      </c>
      <c r="G39" s="29">
        <v>6.18</v>
      </c>
      <c r="H39" s="29">
        <v>13.18</v>
      </c>
      <c r="I39" s="88"/>
      <c r="J39" s="88"/>
      <c r="K39" s="88"/>
      <c r="L39" s="29">
        <v>13.18</v>
      </c>
      <c r="M39" s="88"/>
      <c r="N39" s="88"/>
    </row>
    <row r="40" spans="1:14" outlineLevel="1" x14ac:dyDescent="0.2">
      <c r="A40" s="94" t="s">
        <v>196</v>
      </c>
      <c r="B40" s="93" t="s">
        <v>361</v>
      </c>
      <c r="C40" s="15" t="s">
        <v>15</v>
      </c>
      <c r="D40" s="16" t="s">
        <v>16</v>
      </c>
      <c r="E40" s="92">
        <v>0.10100000000000001</v>
      </c>
      <c r="F40" s="29">
        <v>4.0399999999999998E-2</v>
      </c>
      <c r="G40" s="29">
        <v>24152.54</v>
      </c>
      <c r="H40" s="29">
        <v>975.76</v>
      </c>
      <c r="I40" s="88"/>
      <c r="J40" s="88"/>
      <c r="K40" s="88"/>
      <c r="L40" s="29">
        <v>975.76</v>
      </c>
      <c r="M40" s="88"/>
      <c r="N40" s="88"/>
    </row>
    <row r="41" spans="1:14" ht="60" x14ac:dyDescent="0.2">
      <c r="A41" s="96">
        <v>3</v>
      </c>
      <c r="B41" s="98" t="s">
        <v>360</v>
      </c>
      <c r="C41" s="24" t="s">
        <v>359</v>
      </c>
      <c r="D41" s="17" t="s">
        <v>19</v>
      </c>
      <c r="E41" s="97"/>
      <c r="F41" s="91" t="s">
        <v>358</v>
      </c>
      <c r="G41" s="88">
        <v>10984.59</v>
      </c>
      <c r="H41" s="88">
        <v>2746</v>
      </c>
      <c r="I41" s="88">
        <v>2118</v>
      </c>
      <c r="J41" s="88">
        <v>11</v>
      </c>
      <c r="K41" s="88">
        <v>1</v>
      </c>
      <c r="L41" s="88">
        <v>617</v>
      </c>
      <c r="M41" s="88">
        <v>21.75</v>
      </c>
      <c r="N41" s="88">
        <v>0.01</v>
      </c>
    </row>
    <row r="42" spans="1:14" outlineLevel="1" x14ac:dyDescent="0.2">
      <c r="A42" s="96"/>
      <c r="B42" s="95"/>
      <c r="C42" s="15" t="s">
        <v>357</v>
      </c>
      <c r="D42" s="16" t="s">
        <v>197</v>
      </c>
      <c r="E42" s="92">
        <v>87</v>
      </c>
      <c r="F42" s="29">
        <v>21.75</v>
      </c>
      <c r="G42" s="29">
        <v>97.39</v>
      </c>
      <c r="H42" s="29">
        <v>2118.23</v>
      </c>
      <c r="I42" s="29">
        <v>2118.23</v>
      </c>
      <c r="J42" s="88"/>
      <c r="K42" s="88"/>
      <c r="L42" s="88"/>
      <c r="M42" s="88"/>
      <c r="N42" s="88"/>
    </row>
    <row r="43" spans="1:14" outlineLevel="1" x14ac:dyDescent="0.2">
      <c r="A43" s="96"/>
      <c r="B43" s="95"/>
      <c r="C43" s="15" t="s">
        <v>243</v>
      </c>
      <c r="D43" s="16" t="s">
        <v>197</v>
      </c>
      <c r="E43" s="92">
        <v>0.05</v>
      </c>
      <c r="F43" s="29">
        <v>0.01</v>
      </c>
      <c r="G43" s="29">
        <v>97.39</v>
      </c>
      <c r="H43" s="29">
        <v>0.97</v>
      </c>
      <c r="I43" s="88"/>
      <c r="J43" s="88"/>
      <c r="K43" s="29">
        <v>0.97</v>
      </c>
      <c r="L43" s="88"/>
      <c r="M43" s="88"/>
      <c r="N43" s="88"/>
    </row>
    <row r="44" spans="1:14" ht="22.5" outlineLevel="1" x14ac:dyDescent="0.2">
      <c r="A44" s="96"/>
      <c r="B44" s="93" t="s">
        <v>356</v>
      </c>
      <c r="C44" s="15" t="s">
        <v>355</v>
      </c>
      <c r="D44" s="16" t="s">
        <v>215</v>
      </c>
      <c r="E44" s="92">
        <v>0.05</v>
      </c>
      <c r="F44" s="29">
        <v>0.01</v>
      </c>
      <c r="G44" s="29">
        <v>190.84</v>
      </c>
      <c r="H44" s="29">
        <v>1.91</v>
      </c>
      <c r="I44" s="88"/>
      <c r="J44" s="29">
        <v>1.91</v>
      </c>
      <c r="K44" s="88"/>
      <c r="L44" s="88"/>
      <c r="M44" s="88"/>
      <c r="N44" s="88"/>
    </row>
    <row r="45" spans="1:14" ht="22.5" outlineLevel="1" x14ac:dyDescent="0.2">
      <c r="A45" s="96"/>
      <c r="B45" s="93" t="s">
        <v>225</v>
      </c>
      <c r="C45" s="15" t="s">
        <v>224</v>
      </c>
      <c r="D45" s="16" t="s">
        <v>215</v>
      </c>
      <c r="E45" s="92">
        <v>0.05</v>
      </c>
      <c r="F45" s="29">
        <v>0.01</v>
      </c>
      <c r="G45" s="29">
        <v>682.09</v>
      </c>
      <c r="H45" s="29">
        <v>6.82</v>
      </c>
      <c r="I45" s="88"/>
      <c r="J45" s="29">
        <v>6.82</v>
      </c>
      <c r="K45" s="88"/>
      <c r="L45" s="88"/>
      <c r="M45" s="88"/>
      <c r="N45" s="88"/>
    </row>
    <row r="46" spans="1:14" ht="22.5" outlineLevel="1" x14ac:dyDescent="0.2">
      <c r="A46" s="96"/>
      <c r="B46" s="93" t="s">
        <v>354</v>
      </c>
      <c r="C46" s="15" t="s">
        <v>353</v>
      </c>
      <c r="D46" s="16" t="s">
        <v>18</v>
      </c>
      <c r="E46" s="92">
        <v>6.9999999999999999E-4</v>
      </c>
      <c r="F46" s="29">
        <v>2.0000000000000001E-4</v>
      </c>
      <c r="G46" s="29">
        <v>45000</v>
      </c>
      <c r="H46" s="29">
        <v>9</v>
      </c>
      <c r="I46" s="88"/>
      <c r="J46" s="88"/>
      <c r="K46" s="88"/>
      <c r="L46" s="29">
        <v>9</v>
      </c>
      <c r="M46" s="88"/>
      <c r="N46" s="88"/>
    </row>
    <row r="47" spans="1:14" outlineLevel="1" x14ac:dyDescent="0.2">
      <c r="A47" s="96"/>
      <c r="B47" s="93" t="s">
        <v>352</v>
      </c>
      <c r="C47" s="15" t="s">
        <v>351</v>
      </c>
      <c r="D47" s="16" t="s">
        <v>18</v>
      </c>
      <c r="E47" s="92">
        <v>2.9999999999999997E-4</v>
      </c>
      <c r="F47" s="29">
        <v>1E-4</v>
      </c>
      <c r="G47" s="29">
        <v>57390</v>
      </c>
      <c r="H47" s="29">
        <v>5.74</v>
      </c>
      <c r="I47" s="88"/>
      <c r="J47" s="88"/>
      <c r="K47" s="88"/>
      <c r="L47" s="29">
        <v>5.74</v>
      </c>
      <c r="M47" s="88"/>
      <c r="N47" s="88"/>
    </row>
    <row r="48" spans="1:14" outlineLevel="1" x14ac:dyDescent="0.2">
      <c r="A48" s="96"/>
      <c r="B48" s="93" t="s">
        <v>350</v>
      </c>
      <c r="C48" s="15" t="s">
        <v>349</v>
      </c>
      <c r="D48" s="16" t="s">
        <v>5</v>
      </c>
      <c r="E48" s="92">
        <v>0.31</v>
      </c>
      <c r="F48" s="29">
        <v>7.7499999999999999E-2</v>
      </c>
      <c r="G48" s="29">
        <v>150</v>
      </c>
      <c r="H48" s="29">
        <v>11.63</v>
      </c>
      <c r="I48" s="88"/>
      <c r="J48" s="88"/>
      <c r="K48" s="88"/>
      <c r="L48" s="29">
        <v>11.63</v>
      </c>
      <c r="M48" s="88"/>
      <c r="N48" s="88"/>
    </row>
    <row r="49" spans="1:14" outlineLevel="1" x14ac:dyDescent="0.2">
      <c r="A49" s="94" t="s">
        <v>221</v>
      </c>
      <c r="B49" s="93" t="s">
        <v>348</v>
      </c>
      <c r="C49" s="15" t="s">
        <v>347</v>
      </c>
      <c r="D49" s="16" t="s">
        <v>63</v>
      </c>
      <c r="E49" s="92">
        <v>20</v>
      </c>
      <c r="F49" s="29">
        <v>5</v>
      </c>
      <c r="G49" s="29">
        <v>118.64</v>
      </c>
      <c r="H49" s="29">
        <v>593.20000000000005</v>
      </c>
      <c r="I49" s="88"/>
      <c r="J49" s="88"/>
      <c r="K49" s="88"/>
      <c r="L49" s="29">
        <v>593.20000000000005</v>
      </c>
      <c r="M49" s="88"/>
      <c r="N49" s="88"/>
    </row>
    <row r="50" spans="1:14" ht="60" x14ac:dyDescent="0.2">
      <c r="A50" s="96">
        <v>4</v>
      </c>
      <c r="B50" s="98" t="s">
        <v>346</v>
      </c>
      <c r="C50" s="24" t="s">
        <v>20</v>
      </c>
      <c r="D50" s="17" t="s">
        <v>21</v>
      </c>
      <c r="E50" s="97"/>
      <c r="F50" s="91" t="s">
        <v>345</v>
      </c>
      <c r="G50" s="88">
        <v>53387.24</v>
      </c>
      <c r="H50" s="88">
        <v>13987</v>
      </c>
      <c r="I50" s="88">
        <v>2035</v>
      </c>
      <c r="J50" s="88">
        <v>370</v>
      </c>
      <c r="K50" s="88">
        <v>9</v>
      </c>
      <c r="L50" s="88">
        <v>11582</v>
      </c>
      <c r="M50" s="88">
        <v>20.89</v>
      </c>
      <c r="N50" s="88">
        <v>0.1</v>
      </c>
    </row>
    <row r="51" spans="1:14" outlineLevel="1" x14ac:dyDescent="0.2">
      <c r="A51" s="96"/>
      <c r="B51" s="95"/>
      <c r="C51" s="15" t="s">
        <v>344</v>
      </c>
      <c r="D51" s="16" t="s">
        <v>197</v>
      </c>
      <c r="E51" s="92">
        <v>79.75</v>
      </c>
      <c r="F51" s="29">
        <v>20.89</v>
      </c>
      <c r="G51" s="29">
        <v>97.39</v>
      </c>
      <c r="H51" s="29">
        <v>2034.48</v>
      </c>
      <c r="I51" s="29">
        <v>2034.48</v>
      </c>
      <c r="J51" s="88"/>
      <c r="K51" s="88"/>
      <c r="L51" s="88"/>
      <c r="M51" s="88"/>
      <c r="N51" s="88"/>
    </row>
    <row r="52" spans="1:14" outlineLevel="1" x14ac:dyDescent="0.2">
      <c r="A52" s="96"/>
      <c r="B52" s="95"/>
      <c r="C52" s="15" t="s">
        <v>243</v>
      </c>
      <c r="D52" s="16" t="s">
        <v>197</v>
      </c>
      <c r="E52" s="92">
        <v>0.37</v>
      </c>
      <c r="F52" s="29">
        <v>0.1</v>
      </c>
      <c r="G52" s="29">
        <v>97.39</v>
      </c>
      <c r="H52" s="29">
        <v>9.74</v>
      </c>
      <c r="I52" s="88"/>
      <c r="J52" s="88"/>
      <c r="K52" s="29">
        <v>9.74</v>
      </c>
      <c r="L52" s="88"/>
      <c r="M52" s="88"/>
      <c r="N52" s="88"/>
    </row>
    <row r="53" spans="1:14" ht="22.5" outlineLevel="1" x14ac:dyDescent="0.2">
      <c r="A53" s="96"/>
      <c r="B53" s="93" t="s">
        <v>317</v>
      </c>
      <c r="C53" s="15" t="s">
        <v>316</v>
      </c>
      <c r="D53" s="16" t="s">
        <v>215</v>
      </c>
      <c r="E53" s="92">
        <v>0.27</v>
      </c>
      <c r="F53" s="29">
        <v>7.0000000000000007E-2</v>
      </c>
      <c r="G53" s="29">
        <v>915.01</v>
      </c>
      <c r="H53" s="29">
        <v>64.05</v>
      </c>
      <c r="I53" s="88"/>
      <c r="J53" s="29">
        <v>64.05</v>
      </c>
      <c r="K53" s="88"/>
      <c r="L53" s="88"/>
      <c r="M53" s="88"/>
      <c r="N53" s="88"/>
    </row>
    <row r="54" spans="1:14" ht="22.5" outlineLevel="1" x14ac:dyDescent="0.2">
      <c r="A54" s="96"/>
      <c r="B54" s="93" t="s">
        <v>343</v>
      </c>
      <c r="C54" s="15" t="s">
        <v>241</v>
      </c>
      <c r="D54" s="16" t="s">
        <v>215</v>
      </c>
      <c r="E54" s="92">
        <v>0.1</v>
      </c>
      <c r="F54" s="29">
        <v>0.03</v>
      </c>
      <c r="G54" s="29">
        <v>797.68</v>
      </c>
      <c r="H54" s="29">
        <v>23.93</v>
      </c>
      <c r="I54" s="88"/>
      <c r="J54" s="29">
        <v>23.93</v>
      </c>
      <c r="K54" s="88"/>
      <c r="L54" s="88"/>
      <c r="M54" s="88"/>
      <c r="N54" s="88"/>
    </row>
    <row r="55" spans="1:14" outlineLevel="1" x14ac:dyDescent="0.2">
      <c r="A55" s="96"/>
      <c r="B55" s="93" t="s">
        <v>342</v>
      </c>
      <c r="C55" s="15" t="s">
        <v>341</v>
      </c>
      <c r="D55" s="16" t="s">
        <v>215</v>
      </c>
      <c r="E55" s="92">
        <v>34.92</v>
      </c>
      <c r="F55" s="29">
        <v>9.15</v>
      </c>
      <c r="G55" s="29">
        <v>3.69</v>
      </c>
      <c r="H55" s="29">
        <v>33.76</v>
      </c>
      <c r="I55" s="88"/>
      <c r="J55" s="29">
        <v>33.76</v>
      </c>
      <c r="K55" s="88"/>
      <c r="L55" s="88"/>
      <c r="M55" s="88"/>
      <c r="N55" s="88"/>
    </row>
    <row r="56" spans="1:14" ht="22.5" outlineLevel="1" x14ac:dyDescent="0.2">
      <c r="A56" s="96"/>
      <c r="B56" s="93" t="s">
        <v>340</v>
      </c>
      <c r="C56" s="15" t="s">
        <v>224</v>
      </c>
      <c r="D56" s="16" t="s">
        <v>215</v>
      </c>
      <c r="E56" s="92">
        <v>1.4</v>
      </c>
      <c r="F56" s="29">
        <v>0.37</v>
      </c>
      <c r="G56" s="29">
        <v>682.09</v>
      </c>
      <c r="H56" s="29">
        <v>252.37</v>
      </c>
      <c r="I56" s="88"/>
      <c r="J56" s="29">
        <v>252.37</v>
      </c>
      <c r="K56" s="88"/>
      <c r="L56" s="88"/>
      <c r="M56" s="88"/>
      <c r="N56" s="88"/>
    </row>
    <row r="57" spans="1:14" outlineLevel="1" x14ac:dyDescent="0.2">
      <c r="A57" s="96"/>
      <c r="B57" s="93" t="s">
        <v>339</v>
      </c>
      <c r="C57" s="15" t="s">
        <v>22</v>
      </c>
      <c r="D57" s="16" t="s">
        <v>23</v>
      </c>
      <c r="E57" s="92">
        <v>0.67</v>
      </c>
      <c r="F57" s="29">
        <v>0.17549999999999999</v>
      </c>
      <c r="G57" s="29">
        <v>29.59</v>
      </c>
      <c r="H57" s="29">
        <v>5.19</v>
      </c>
      <c r="I57" s="88"/>
      <c r="J57" s="88"/>
      <c r="K57" s="88"/>
      <c r="L57" s="29">
        <v>5.19</v>
      </c>
      <c r="M57" s="88"/>
      <c r="N57" s="88"/>
    </row>
    <row r="58" spans="1:14" ht="22.5" outlineLevel="1" x14ac:dyDescent="0.2">
      <c r="A58" s="96"/>
      <c r="B58" s="93" t="s">
        <v>338</v>
      </c>
      <c r="C58" s="15" t="s">
        <v>24</v>
      </c>
      <c r="D58" s="16" t="s">
        <v>18</v>
      </c>
      <c r="E58" s="92">
        <v>5.0000000000000001E-4</v>
      </c>
      <c r="F58" s="29">
        <v>1E-4</v>
      </c>
      <c r="G58" s="29">
        <v>25677.97</v>
      </c>
      <c r="H58" s="29">
        <v>2.57</v>
      </c>
      <c r="I58" s="88"/>
      <c r="J58" s="88"/>
      <c r="K58" s="88"/>
      <c r="L58" s="29">
        <v>2.57</v>
      </c>
      <c r="M58" s="88"/>
      <c r="N58" s="88"/>
    </row>
    <row r="59" spans="1:14" outlineLevel="1" x14ac:dyDescent="0.2">
      <c r="A59" s="96"/>
      <c r="B59" s="93" t="s">
        <v>337</v>
      </c>
      <c r="C59" s="15" t="s">
        <v>25</v>
      </c>
      <c r="D59" s="16" t="s">
        <v>23</v>
      </c>
      <c r="E59" s="92">
        <v>0.61</v>
      </c>
      <c r="F59" s="29">
        <v>0.1598</v>
      </c>
      <c r="G59" s="29">
        <v>177.51</v>
      </c>
      <c r="H59" s="29">
        <v>28.37</v>
      </c>
      <c r="I59" s="88"/>
      <c r="J59" s="88"/>
      <c r="K59" s="88"/>
      <c r="L59" s="29">
        <v>28.37</v>
      </c>
      <c r="M59" s="88"/>
      <c r="N59" s="88"/>
    </row>
    <row r="60" spans="1:14" ht="22.5" outlineLevel="1" x14ac:dyDescent="0.2">
      <c r="A60" s="94" t="s">
        <v>336</v>
      </c>
      <c r="B60" s="93" t="s">
        <v>335</v>
      </c>
      <c r="C60" s="15" t="s">
        <v>334</v>
      </c>
      <c r="D60" s="16" t="s">
        <v>14</v>
      </c>
      <c r="E60" s="92">
        <v>76.335899999999995</v>
      </c>
      <c r="F60" s="29">
        <v>20</v>
      </c>
      <c r="G60" s="29">
        <v>173.73</v>
      </c>
      <c r="H60" s="29">
        <v>3474.6</v>
      </c>
      <c r="I60" s="88"/>
      <c r="J60" s="88"/>
      <c r="K60" s="88"/>
      <c r="L60" s="29">
        <v>3474.6</v>
      </c>
      <c r="M60" s="88"/>
      <c r="N60" s="88"/>
    </row>
    <row r="61" spans="1:14" outlineLevel="1" x14ac:dyDescent="0.2">
      <c r="A61" s="94" t="s">
        <v>221</v>
      </c>
      <c r="B61" s="93" t="s">
        <v>333</v>
      </c>
      <c r="C61" s="15" t="s">
        <v>26</v>
      </c>
      <c r="D61" s="16" t="s">
        <v>27</v>
      </c>
      <c r="E61" s="92">
        <v>100</v>
      </c>
      <c r="F61" s="29">
        <v>26.2</v>
      </c>
      <c r="G61" s="29">
        <v>308.07</v>
      </c>
      <c r="H61" s="29">
        <v>8071.43</v>
      </c>
      <c r="I61" s="88"/>
      <c r="J61" s="88"/>
      <c r="K61" s="88"/>
      <c r="L61" s="29">
        <v>8071.43</v>
      </c>
      <c r="M61" s="88"/>
      <c r="N61" s="88"/>
    </row>
    <row r="62" spans="1:14" ht="72" x14ac:dyDescent="0.2">
      <c r="A62" s="96">
        <v>5</v>
      </c>
      <c r="B62" s="98" t="s">
        <v>332</v>
      </c>
      <c r="C62" s="24" t="s">
        <v>28</v>
      </c>
      <c r="D62" s="17" t="s">
        <v>29</v>
      </c>
      <c r="E62" s="97"/>
      <c r="F62" s="88">
        <v>1.2</v>
      </c>
      <c r="G62" s="88">
        <v>2521.02</v>
      </c>
      <c r="H62" s="88">
        <v>3025</v>
      </c>
      <c r="I62" s="88">
        <v>1121</v>
      </c>
      <c r="J62" s="88">
        <v>1904</v>
      </c>
      <c r="K62" s="88">
        <v>332</v>
      </c>
      <c r="L62" s="88"/>
      <c r="M62" s="88">
        <v>11.51</v>
      </c>
      <c r="N62" s="88">
        <v>3.41</v>
      </c>
    </row>
    <row r="63" spans="1:14" outlineLevel="1" x14ac:dyDescent="0.2">
      <c r="A63" s="96"/>
      <c r="B63" s="95"/>
      <c r="C63" s="15" t="s">
        <v>244</v>
      </c>
      <c r="D63" s="16" t="s">
        <v>197</v>
      </c>
      <c r="E63" s="92">
        <v>9.59</v>
      </c>
      <c r="F63" s="29">
        <v>11.51</v>
      </c>
      <c r="G63" s="29">
        <v>97.39</v>
      </c>
      <c r="H63" s="29">
        <v>1120.96</v>
      </c>
      <c r="I63" s="29">
        <v>1120.96</v>
      </c>
      <c r="J63" s="88"/>
      <c r="K63" s="88"/>
      <c r="L63" s="88"/>
      <c r="M63" s="88"/>
      <c r="N63" s="88"/>
    </row>
    <row r="64" spans="1:14" outlineLevel="1" x14ac:dyDescent="0.2">
      <c r="A64" s="96"/>
      <c r="B64" s="95"/>
      <c r="C64" s="15" t="s">
        <v>243</v>
      </c>
      <c r="D64" s="16" t="s">
        <v>197</v>
      </c>
      <c r="E64" s="92">
        <v>2.84</v>
      </c>
      <c r="F64" s="29">
        <v>3.41</v>
      </c>
      <c r="G64" s="29">
        <v>97.39</v>
      </c>
      <c r="H64" s="29">
        <v>332.1</v>
      </c>
      <c r="I64" s="88"/>
      <c r="J64" s="88"/>
      <c r="K64" s="29">
        <v>332.1</v>
      </c>
      <c r="L64" s="88"/>
      <c r="M64" s="88"/>
      <c r="N64" s="88"/>
    </row>
    <row r="65" spans="1:14" ht="33.75" outlineLevel="1" x14ac:dyDescent="0.2">
      <c r="A65" s="96"/>
      <c r="B65" s="93" t="s">
        <v>331</v>
      </c>
      <c r="C65" s="15" t="s">
        <v>330</v>
      </c>
      <c r="D65" s="16" t="s">
        <v>215</v>
      </c>
      <c r="E65" s="92">
        <v>2.84</v>
      </c>
      <c r="F65" s="29">
        <v>3.41</v>
      </c>
      <c r="G65" s="29">
        <v>384.34</v>
      </c>
      <c r="H65" s="29">
        <v>1310.5999999999999</v>
      </c>
      <c r="I65" s="88"/>
      <c r="J65" s="29">
        <v>1310.5999999999999</v>
      </c>
      <c r="K65" s="88"/>
      <c r="L65" s="88"/>
      <c r="M65" s="88"/>
      <c r="N65" s="88"/>
    </row>
    <row r="66" spans="1:14" ht="33.75" outlineLevel="1" x14ac:dyDescent="0.2">
      <c r="A66" s="96"/>
      <c r="B66" s="93" t="s">
        <v>329</v>
      </c>
      <c r="C66" s="15" t="s">
        <v>328</v>
      </c>
      <c r="D66" s="16" t="s">
        <v>215</v>
      </c>
      <c r="E66" s="92">
        <v>5.68</v>
      </c>
      <c r="F66" s="29">
        <v>6.82</v>
      </c>
      <c r="G66" s="29">
        <v>87.24</v>
      </c>
      <c r="H66" s="29">
        <v>594.98</v>
      </c>
      <c r="I66" s="88"/>
      <c r="J66" s="29">
        <v>594.98</v>
      </c>
      <c r="K66" s="88"/>
      <c r="L66" s="88"/>
      <c r="M66" s="88"/>
      <c r="N66" s="88"/>
    </row>
    <row r="67" spans="1:14" ht="60" x14ac:dyDescent="0.2">
      <c r="A67" s="96">
        <v>6</v>
      </c>
      <c r="B67" s="98" t="s">
        <v>327</v>
      </c>
      <c r="C67" s="24" t="s">
        <v>30</v>
      </c>
      <c r="D67" s="17" t="s">
        <v>31</v>
      </c>
      <c r="E67" s="97"/>
      <c r="F67" s="91" t="s">
        <v>326</v>
      </c>
      <c r="G67" s="88">
        <v>270619.71999999997</v>
      </c>
      <c r="H67" s="88">
        <v>3312</v>
      </c>
      <c r="I67" s="88">
        <v>360</v>
      </c>
      <c r="J67" s="88">
        <v>229</v>
      </c>
      <c r="K67" s="88">
        <v>48</v>
      </c>
      <c r="L67" s="88">
        <v>2723</v>
      </c>
      <c r="M67" s="88">
        <v>3.69</v>
      </c>
      <c r="N67" s="88">
        <v>0.5</v>
      </c>
    </row>
    <row r="68" spans="1:14" outlineLevel="1" x14ac:dyDescent="0.2">
      <c r="A68" s="96"/>
      <c r="B68" s="95"/>
      <c r="C68" s="15" t="s">
        <v>318</v>
      </c>
      <c r="D68" s="16" t="s">
        <v>197</v>
      </c>
      <c r="E68" s="92">
        <v>301.70999999999998</v>
      </c>
      <c r="F68" s="29">
        <v>3.69</v>
      </c>
      <c r="G68" s="29">
        <v>97.39</v>
      </c>
      <c r="H68" s="29">
        <v>359.37</v>
      </c>
      <c r="I68" s="29">
        <v>359.37</v>
      </c>
      <c r="J68" s="88"/>
      <c r="K68" s="88"/>
      <c r="L68" s="88"/>
      <c r="M68" s="88"/>
      <c r="N68" s="88"/>
    </row>
    <row r="69" spans="1:14" outlineLevel="1" x14ac:dyDescent="0.2">
      <c r="A69" s="96"/>
      <c r="B69" s="95"/>
      <c r="C69" s="15" t="s">
        <v>243</v>
      </c>
      <c r="D69" s="16" t="s">
        <v>197</v>
      </c>
      <c r="E69" s="92">
        <v>40.61</v>
      </c>
      <c r="F69" s="29">
        <v>0.5</v>
      </c>
      <c r="G69" s="29">
        <v>97.39</v>
      </c>
      <c r="H69" s="29">
        <v>48.7</v>
      </c>
      <c r="I69" s="88"/>
      <c r="J69" s="88"/>
      <c r="K69" s="29">
        <v>48.7</v>
      </c>
      <c r="L69" s="88"/>
      <c r="M69" s="88"/>
      <c r="N69" s="88"/>
    </row>
    <row r="70" spans="1:14" outlineLevel="1" x14ac:dyDescent="0.2">
      <c r="A70" s="96"/>
      <c r="B70" s="93" t="s">
        <v>293</v>
      </c>
      <c r="C70" s="15" t="s">
        <v>292</v>
      </c>
      <c r="D70" s="16" t="s">
        <v>215</v>
      </c>
      <c r="E70" s="92">
        <v>17.059999999999999</v>
      </c>
      <c r="F70" s="29">
        <v>0.21</v>
      </c>
      <c r="G70" s="29">
        <v>846.98</v>
      </c>
      <c r="H70" s="29">
        <v>177.87</v>
      </c>
      <c r="I70" s="88"/>
      <c r="J70" s="29">
        <v>177.87</v>
      </c>
      <c r="K70" s="88"/>
      <c r="L70" s="88"/>
      <c r="M70" s="88"/>
      <c r="N70" s="88"/>
    </row>
    <row r="71" spans="1:14" ht="22.5" outlineLevel="1" x14ac:dyDescent="0.2">
      <c r="A71" s="96"/>
      <c r="B71" s="93" t="s">
        <v>325</v>
      </c>
      <c r="C71" s="15" t="s">
        <v>324</v>
      </c>
      <c r="D71" s="16" t="s">
        <v>215</v>
      </c>
      <c r="E71" s="92">
        <v>23.55</v>
      </c>
      <c r="F71" s="29">
        <v>0.28999999999999998</v>
      </c>
      <c r="G71" s="29">
        <v>182.28</v>
      </c>
      <c r="H71" s="29">
        <v>52.86</v>
      </c>
      <c r="I71" s="88"/>
      <c r="J71" s="29">
        <v>52.86</v>
      </c>
      <c r="K71" s="88"/>
      <c r="L71" s="88"/>
      <c r="M71" s="88"/>
      <c r="N71" s="88"/>
    </row>
    <row r="72" spans="1:14" ht="22.5" outlineLevel="1" x14ac:dyDescent="0.2">
      <c r="A72" s="96"/>
      <c r="B72" s="93" t="s">
        <v>323</v>
      </c>
      <c r="C72" s="15" t="s">
        <v>32</v>
      </c>
      <c r="D72" s="16" t="s">
        <v>18</v>
      </c>
      <c r="E72" s="92">
        <v>38.200000000000003</v>
      </c>
      <c r="F72" s="29">
        <v>0.46760000000000002</v>
      </c>
      <c r="G72" s="29">
        <v>4279.66</v>
      </c>
      <c r="H72" s="29">
        <v>2001.17</v>
      </c>
      <c r="I72" s="88"/>
      <c r="J72" s="88"/>
      <c r="K72" s="88"/>
      <c r="L72" s="29">
        <v>2001.17</v>
      </c>
      <c r="M72" s="88"/>
      <c r="N72" s="88"/>
    </row>
    <row r="73" spans="1:14" outlineLevel="1" x14ac:dyDescent="0.2">
      <c r="A73" s="96"/>
      <c r="B73" s="93" t="s">
        <v>322</v>
      </c>
      <c r="C73" s="15" t="s">
        <v>33</v>
      </c>
      <c r="D73" s="16" t="s">
        <v>23</v>
      </c>
      <c r="E73" s="92">
        <v>47</v>
      </c>
      <c r="F73" s="29">
        <v>0.57530000000000003</v>
      </c>
      <c r="G73" s="29">
        <v>413</v>
      </c>
      <c r="H73" s="29">
        <v>237.6</v>
      </c>
      <c r="I73" s="88"/>
      <c r="J73" s="88"/>
      <c r="K73" s="88"/>
      <c r="L73" s="29">
        <v>237.6</v>
      </c>
      <c r="M73" s="88"/>
      <c r="N73" s="88"/>
    </row>
    <row r="74" spans="1:14" ht="22.5" outlineLevel="1" x14ac:dyDescent="0.2">
      <c r="A74" s="96"/>
      <c r="B74" s="93" t="s">
        <v>321</v>
      </c>
      <c r="C74" s="15" t="s">
        <v>34</v>
      </c>
      <c r="D74" s="16" t="s">
        <v>23</v>
      </c>
      <c r="E74" s="92">
        <v>80</v>
      </c>
      <c r="F74" s="29">
        <v>0.97919999999999996</v>
      </c>
      <c r="G74" s="29">
        <v>495</v>
      </c>
      <c r="H74" s="29">
        <v>484.7</v>
      </c>
      <c r="I74" s="88"/>
      <c r="J74" s="88"/>
      <c r="K74" s="88"/>
      <c r="L74" s="29">
        <v>484.7</v>
      </c>
      <c r="M74" s="88"/>
      <c r="N74" s="88"/>
    </row>
    <row r="75" spans="1:14" ht="72" x14ac:dyDescent="0.2">
      <c r="A75" s="96">
        <v>7</v>
      </c>
      <c r="B75" s="98" t="s">
        <v>320</v>
      </c>
      <c r="C75" s="24" t="s">
        <v>35</v>
      </c>
      <c r="D75" s="17" t="s">
        <v>36</v>
      </c>
      <c r="E75" s="97"/>
      <c r="F75" s="91" t="s">
        <v>319</v>
      </c>
      <c r="G75" s="88">
        <v>38570.050000000003</v>
      </c>
      <c r="H75" s="88">
        <v>463</v>
      </c>
      <c r="I75" s="88">
        <v>210</v>
      </c>
      <c r="J75" s="88">
        <v>200</v>
      </c>
      <c r="K75" s="88">
        <v>21</v>
      </c>
      <c r="L75" s="88">
        <v>53</v>
      </c>
      <c r="M75" s="88">
        <v>2.16</v>
      </c>
      <c r="N75" s="88">
        <v>0.22</v>
      </c>
    </row>
    <row r="76" spans="1:14" outlineLevel="1" x14ac:dyDescent="0.2">
      <c r="A76" s="96"/>
      <c r="B76" s="95"/>
      <c r="C76" s="15" t="s">
        <v>318</v>
      </c>
      <c r="D76" s="16" t="s">
        <v>197</v>
      </c>
      <c r="E76" s="92">
        <v>180</v>
      </c>
      <c r="F76" s="29">
        <v>2.16</v>
      </c>
      <c r="G76" s="29">
        <v>97.39</v>
      </c>
      <c r="H76" s="29">
        <v>210.36</v>
      </c>
      <c r="I76" s="29">
        <v>210.36</v>
      </c>
      <c r="J76" s="88"/>
      <c r="K76" s="88"/>
      <c r="L76" s="88"/>
      <c r="M76" s="88"/>
      <c r="N76" s="88"/>
    </row>
    <row r="77" spans="1:14" outlineLevel="1" x14ac:dyDescent="0.2">
      <c r="A77" s="96"/>
      <c r="B77" s="95"/>
      <c r="C77" s="15" t="s">
        <v>243</v>
      </c>
      <c r="D77" s="16" t="s">
        <v>197</v>
      </c>
      <c r="E77" s="92">
        <v>18</v>
      </c>
      <c r="F77" s="29">
        <v>0.22</v>
      </c>
      <c r="G77" s="29">
        <v>97.39</v>
      </c>
      <c r="H77" s="29">
        <v>21.43</v>
      </c>
      <c r="I77" s="88"/>
      <c r="J77" s="88"/>
      <c r="K77" s="29">
        <v>21.43</v>
      </c>
      <c r="L77" s="88"/>
      <c r="M77" s="88"/>
      <c r="N77" s="88"/>
    </row>
    <row r="78" spans="1:14" ht="22.5" outlineLevel="1" x14ac:dyDescent="0.2">
      <c r="A78" s="96"/>
      <c r="B78" s="93" t="s">
        <v>317</v>
      </c>
      <c r="C78" s="15" t="s">
        <v>316</v>
      </c>
      <c r="D78" s="16" t="s">
        <v>215</v>
      </c>
      <c r="E78" s="92">
        <v>18</v>
      </c>
      <c r="F78" s="29">
        <v>0.22</v>
      </c>
      <c r="G78" s="29">
        <v>915.01</v>
      </c>
      <c r="H78" s="29">
        <v>201.3</v>
      </c>
      <c r="I78" s="88"/>
      <c r="J78" s="29">
        <v>201.3</v>
      </c>
      <c r="K78" s="88"/>
      <c r="L78" s="88"/>
      <c r="M78" s="88"/>
      <c r="N78" s="88"/>
    </row>
    <row r="79" spans="1:14" outlineLevel="1" x14ac:dyDescent="0.2">
      <c r="A79" s="96"/>
      <c r="B79" s="93" t="s">
        <v>315</v>
      </c>
      <c r="C79" s="15" t="s">
        <v>314</v>
      </c>
      <c r="D79" s="16" t="s">
        <v>215</v>
      </c>
      <c r="E79" s="92">
        <v>48</v>
      </c>
      <c r="F79" s="29">
        <v>0.57999999999999996</v>
      </c>
      <c r="G79" s="29">
        <v>2</v>
      </c>
      <c r="H79" s="29">
        <v>1.1599999999999999</v>
      </c>
      <c r="I79" s="88"/>
      <c r="J79" s="29">
        <v>1.1599999999999999</v>
      </c>
      <c r="K79" s="88"/>
      <c r="L79" s="88"/>
      <c r="M79" s="88"/>
      <c r="N79" s="88"/>
    </row>
    <row r="80" spans="1:14" ht="22.5" outlineLevel="1" x14ac:dyDescent="0.2">
      <c r="A80" s="96"/>
      <c r="B80" s="93" t="s">
        <v>266</v>
      </c>
      <c r="C80" s="15" t="s">
        <v>224</v>
      </c>
      <c r="D80" s="16" t="s">
        <v>215</v>
      </c>
      <c r="E80" s="92">
        <v>0.13</v>
      </c>
      <c r="F80" s="88"/>
      <c r="G80" s="29">
        <v>682.09</v>
      </c>
      <c r="H80" s="88"/>
      <c r="I80" s="88"/>
      <c r="J80" s="88"/>
      <c r="K80" s="88"/>
      <c r="L80" s="88"/>
      <c r="M80" s="88"/>
      <c r="N80" s="88"/>
    </row>
    <row r="81" spans="1:14" outlineLevel="1" x14ac:dyDescent="0.2">
      <c r="A81" s="96"/>
      <c r="B81" s="93" t="s">
        <v>313</v>
      </c>
      <c r="C81" s="15" t="s">
        <v>312</v>
      </c>
      <c r="D81" s="16" t="s">
        <v>311</v>
      </c>
      <c r="E81" s="92">
        <v>250</v>
      </c>
      <c r="F81" s="29">
        <v>3</v>
      </c>
      <c r="G81" s="29">
        <v>17.54</v>
      </c>
      <c r="H81" s="29">
        <v>52.62</v>
      </c>
      <c r="I81" s="88"/>
      <c r="J81" s="88"/>
      <c r="K81" s="88"/>
      <c r="L81" s="29">
        <v>52.62</v>
      </c>
      <c r="M81" s="88"/>
      <c r="N81" s="88"/>
    </row>
    <row r="82" spans="1:14" ht="60" x14ac:dyDescent="0.2">
      <c r="A82" s="96">
        <v>8</v>
      </c>
      <c r="B82" s="98" t="s">
        <v>310</v>
      </c>
      <c r="C82" s="24" t="s">
        <v>37</v>
      </c>
      <c r="D82" s="17" t="s">
        <v>38</v>
      </c>
      <c r="E82" s="97"/>
      <c r="F82" s="91" t="s">
        <v>309</v>
      </c>
      <c r="G82" s="88">
        <v>4878.84</v>
      </c>
      <c r="H82" s="88">
        <v>195</v>
      </c>
      <c r="I82" s="88">
        <v>114</v>
      </c>
      <c r="J82" s="88">
        <v>17</v>
      </c>
      <c r="K82" s="88"/>
      <c r="L82" s="88">
        <v>64</v>
      </c>
      <c r="M82" s="88">
        <v>1.17</v>
      </c>
      <c r="N82" s="88"/>
    </row>
    <row r="83" spans="1:14" outlineLevel="1" x14ac:dyDescent="0.2">
      <c r="A83" s="96"/>
      <c r="B83" s="95"/>
      <c r="C83" s="15" t="s">
        <v>308</v>
      </c>
      <c r="D83" s="16" t="s">
        <v>197</v>
      </c>
      <c r="E83" s="92">
        <v>29.23</v>
      </c>
      <c r="F83" s="29">
        <v>1.17</v>
      </c>
      <c r="G83" s="29">
        <v>97.39</v>
      </c>
      <c r="H83" s="29">
        <v>113.95</v>
      </c>
      <c r="I83" s="29">
        <v>113.95</v>
      </c>
      <c r="J83" s="88"/>
      <c r="K83" s="88"/>
      <c r="L83" s="88"/>
      <c r="M83" s="88"/>
      <c r="N83" s="88"/>
    </row>
    <row r="84" spans="1:14" outlineLevel="1" x14ac:dyDescent="0.2">
      <c r="A84" s="96"/>
      <c r="B84" s="93" t="s">
        <v>307</v>
      </c>
      <c r="C84" s="15" t="s">
        <v>306</v>
      </c>
      <c r="D84" s="16" t="s">
        <v>215</v>
      </c>
      <c r="E84" s="92">
        <v>4.79</v>
      </c>
      <c r="F84" s="29">
        <v>0.19</v>
      </c>
      <c r="G84" s="29">
        <v>87.24</v>
      </c>
      <c r="H84" s="29">
        <v>16.579999999999998</v>
      </c>
      <c r="I84" s="88"/>
      <c r="J84" s="29">
        <v>16.579999999999998</v>
      </c>
      <c r="K84" s="88"/>
      <c r="L84" s="88"/>
      <c r="M84" s="88"/>
      <c r="N84" s="88"/>
    </row>
    <row r="85" spans="1:14" ht="22.5" outlineLevel="1" x14ac:dyDescent="0.2">
      <c r="A85" s="96"/>
      <c r="B85" s="93" t="s">
        <v>305</v>
      </c>
      <c r="C85" s="15" t="s">
        <v>39</v>
      </c>
      <c r="D85" s="16" t="s">
        <v>23</v>
      </c>
      <c r="E85" s="92">
        <v>0.51</v>
      </c>
      <c r="F85" s="29">
        <v>2.0400000000000001E-2</v>
      </c>
      <c r="G85" s="29">
        <v>3165.2</v>
      </c>
      <c r="H85" s="29">
        <v>64.569999999999993</v>
      </c>
      <c r="I85" s="88"/>
      <c r="J85" s="88"/>
      <c r="K85" s="88"/>
      <c r="L85" s="29">
        <v>64.569999999999993</v>
      </c>
      <c r="M85" s="88"/>
      <c r="N85" s="88"/>
    </row>
    <row r="86" spans="1:14" ht="72" x14ac:dyDescent="0.2">
      <c r="A86" s="96">
        <v>9</v>
      </c>
      <c r="B86" s="98" t="s">
        <v>304</v>
      </c>
      <c r="C86" s="24" t="s">
        <v>129</v>
      </c>
      <c r="D86" s="17" t="s">
        <v>40</v>
      </c>
      <c r="E86" s="97"/>
      <c r="F86" s="88">
        <v>620</v>
      </c>
      <c r="G86" s="88">
        <v>87.65</v>
      </c>
      <c r="H86" s="88">
        <v>54343</v>
      </c>
      <c r="I86" s="88">
        <v>54343</v>
      </c>
      <c r="J86" s="88"/>
      <c r="K86" s="88"/>
      <c r="L86" s="88"/>
      <c r="M86" s="88">
        <v>558</v>
      </c>
      <c r="N86" s="88"/>
    </row>
    <row r="87" spans="1:14" outlineLevel="1" x14ac:dyDescent="0.2">
      <c r="A87" s="96"/>
      <c r="B87" s="95"/>
      <c r="C87" s="15" t="s">
        <v>250</v>
      </c>
      <c r="D87" s="16" t="s">
        <v>197</v>
      </c>
      <c r="E87" s="92">
        <v>0.9</v>
      </c>
      <c r="F87" s="29">
        <v>558</v>
      </c>
      <c r="G87" s="29">
        <v>97.39</v>
      </c>
      <c r="H87" s="29">
        <v>54343.62</v>
      </c>
      <c r="I87" s="29">
        <v>54343.62</v>
      </c>
      <c r="J87" s="88"/>
      <c r="K87" s="88"/>
      <c r="L87" s="88"/>
      <c r="M87" s="88"/>
      <c r="N87" s="88"/>
    </row>
    <row r="88" spans="1:14" ht="48" x14ac:dyDescent="0.2">
      <c r="A88" s="96">
        <v>10</v>
      </c>
      <c r="B88" s="98" t="s">
        <v>303</v>
      </c>
      <c r="C88" s="24" t="s">
        <v>41</v>
      </c>
      <c r="D88" s="17" t="s">
        <v>42</v>
      </c>
      <c r="E88" s="97"/>
      <c r="F88" s="91" t="s">
        <v>294</v>
      </c>
      <c r="G88" s="88">
        <v>440.72</v>
      </c>
      <c r="H88" s="88">
        <v>2732</v>
      </c>
      <c r="I88" s="88">
        <v>2705</v>
      </c>
      <c r="J88" s="88"/>
      <c r="K88" s="88"/>
      <c r="L88" s="88">
        <v>27</v>
      </c>
      <c r="M88" s="88">
        <v>27.78</v>
      </c>
      <c r="N88" s="88"/>
    </row>
    <row r="89" spans="1:14" outlineLevel="1" x14ac:dyDescent="0.2">
      <c r="A89" s="94" t="s">
        <v>221</v>
      </c>
      <c r="B89" s="95"/>
      <c r="C89" s="15" t="s">
        <v>302</v>
      </c>
      <c r="D89" s="16" t="s">
        <v>197</v>
      </c>
      <c r="E89" s="92">
        <v>4.4800000000000004</v>
      </c>
      <c r="F89" s="29">
        <v>27.78</v>
      </c>
      <c r="G89" s="29">
        <v>97.39</v>
      </c>
      <c r="H89" s="29">
        <v>2705.49</v>
      </c>
      <c r="I89" s="29">
        <v>2705.49</v>
      </c>
      <c r="J89" s="88"/>
      <c r="K89" s="88"/>
      <c r="L89" s="88"/>
      <c r="M89" s="88"/>
      <c r="N89" s="88"/>
    </row>
    <row r="90" spans="1:14" outlineLevel="1" x14ac:dyDescent="0.2">
      <c r="A90" s="96"/>
      <c r="B90" s="93" t="s">
        <v>301</v>
      </c>
      <c r="C90" s="15" t="s">
        <v>43</v>
      </c>
      <c r="D90" s="16" t="s">
        <v>5</v>
      </c>
      <c r="E90" s="92">
        <v>0.1</v>
      </c>
      <c r="F90" s="29">
        <v>0.62</v>
      </c>
      <c r="G90" s="29">
        <v>44.07</v>
      </c>
      <c r="H90" s="29">
        <v>27.32</v>
      </c>
      <c r="I90" s="88"/>
      <c r="J90" s="88"/>
      <c r="K90" s="88"/>
      <c r="L90" s="29">
        <v>27.32</v>
      </c>
      <c r="M90" s="88"/>
      <c r="N90" s="88"/>
    </row>
    <row r="91" spans="1:14" ht="72" x14ac:dyDescent="0.2">
      <c r="A91" s="96">
        <v>11</v>
      </c>
      <c r="B91" s="98" t="s">
        <v>300</v>
      </c>
      <c r="C91" s="24" t="s">
        <v>299</v>
      </c>
      <c r="D91" s="17" t="s">
        <v>44</v>
      </c>
      <c r="E91" s="97"/>
      <c r="F91" s="91" t="s">
        <v>294</v>
      </c>
      <c r="G91" s="88">
        <v>2390.66</v>
      </c>
      <c r="H91" s="88">
        <v>14822</v>
      </c>
      <c r="I91" s="88">
        <v>3540</v>
      </c>
      <c r="J91" s="88">
        <v>138</v>
      </c>
      <c r="K91" s="88">
        <v>6</v>
      </c>
      <c r="L91" s="88">
        <v>11144</v>
      </c>
      <c r="M91" s="88">
        <v>36.33</v>
      </c>
      <c r="N91" s="88">
        <v>0.06</v>
      </c>
    </row>
    <row r="92" spans="1:14" outlineLevel="1" x14ac:dyDescent="0.2">
      <c r="A92" s="96"/>
      <c r="B92" s="95"/>
      <c r="C92" s="15" t="s">
        <v>298</v>
      </c>
      <c r="D92" s="16" t="s">
        <v>197</v>
      </c>
      <c r="E92" s="92">
        <v>5.8630000000000004</v>
      </c>
      <c r="F92" s="29">
        <v>36.35</v>
      </c>
      <c r="G92" s="29">
        <v>97.39</v>
      </c>
      <c r="H92" s="29">
        <v>3540.13</v>
      </c>
      <c r="I92" s="29">
        <v>3540.13</v>
      </c>
      <c r="J92" s="88"/>
      <c r="K92" s="88"/>
      <c r="L92" s="88"/>
      <c r="M92" s="88"/>
      <c r="N92" s="88"/>
    </row>
    <row r="93" spans="1:14" outlineLevel="1" x14ac:dyDescent="0.2">
      <c r="A93" s="96"/>
      <c r="B93" s="95"/>
      <c r="C93" s="15" t="s">
        <v>243</v>
      </c>
      <c r="D93" s="16" t="s">
        <v>197</v>
      </c>
      <c r="E93" s="92">
        <v>0.01</v>
      </c>
      <c r="F93" s="29">
        <v>0.06</v>
      </c>
      <c r="G93" s="29">
        <v>97.39</v>
      </c>
      <c r="H93" s="29">
        <v>5.84</v>
      </c>
      <c r="I93" s="88"/>
      <c r="J93" s="88"/>
      <c r="K93" s="29">
        <v>5.84</v>
      </c>
      <c r="L93" s="88"/>
      <c r="M93" s="88"/>
      <c r="N93" s="88"/>
    </row>
    <row r="94" spans="1:14" outlineLevel="1" x14ac:dyDescent="0.2">
      <c r="A94" s="96"/>
      <c r="B94" s="93" t="s">
        <v>293</v>
      </c>
      <c r="C94" s="15" t="s">
        <v>292</v>
      </c>
      <c r="D94" s="16" t="s">
        <v>215</v>
      </c>
      <c r="E94" s="92">
        <v>0.01</v>
      </c>
      <c r="F94" s="29">
        <v>0.06</v>
      </c>
      <c r="G94" s="29">
        <v>846.98</v>
      </c>
      <c r="H94" s="29">
        <v>50.82</v>
      </c>
      <c r="I94" s="88"/>
      <c r="J94" s="29">
        <v>50.82</v>
      </c>
      <c r="K94" s="88"/>
      <c r="L94" s="88"/>
      <c r="M94" s="88"/>
      <c r="N94" s="88"/>
    </row>
    <row r="95" spans="1:14" ht="22.5" outlineLevel="1" x14ac:dyDescent="0.2">
      <c r="A95" s="96"/>
      <c r="B95" s="93" t="s">
        <v>291</v>
      </c>
      <c r="C95" s="15" t="s">
        <v>290</v>
      </c>
      <c r="D95" s="16" t="s">
        <v>215</v>
      </c>
      <c r="E95" s="92">
        <v>0.01</v>
      </c>
      <c r="F95" s="29">
        <v>0.06</v>
      </c>
      <c r="G95" s="29">
        <v>7.58</v>
      </c>
      <c r="H95" s="29">
        <v>0.45</v>
      </c>
      <c r="I95" s="88"/>
      <c r="J95" s="29">
        <v>0.45</v>
      </c>
      <c r="K95" s="88"/>
      <c r="L95" s="88"/>
      <c r="M95" s="88"/>
      <c r="N95" s="88"/>
    </row>
    <row r="96" spans="1:14" ht="22.5" outlineLevel="1" x14ac:dyDescent="0.2">
      <c r="A96" s="96"/>
      <c r="B96" s="93" t="s">
        <v>266</v>
      </c>
      <c r="C96" s="15" t="s">
        <v>224</v>
      </c>
      <c r="D96" s="16" t="s">
        <v>215</v>
      </c>
      <c r="E96" s="92">
        <v>0.02</v>
      </c>
      <c r="F96" s="29">
        <v>0.12</v>
      </c>
      <c r="G96" s="29">
        <v>682.09</v>
      </c>
      <c r="H96" s="29">
        <v>81.849999999999994</v>
      </c>
      <c r="I96" s="88"/>
      <c r="J96" s="29">
        <v>81.849999999999994</v>
      </c>
      <c r="K96" s="88"/>
      <c r="L96" s="88"/>
      <c r="M96" s="88"/>
      <c r="N96" s="88"/>
    </row>
    <row r="97" spans="1:14" outlineLevel="1" x14ac:dyDescent="0.2">
      <c r="A97" s="96"/>
      <c r="B97" s="93" t="s">
        <v>289</v>
      </c>
      <c r="C97" s="15" t="s">
        <v>45</v>
      </c>
      <c r="D97" s="16" t="s">
        <v>18</v>
      </c>
      <c r="E97" s="92">
        <v>7.0000000000000001E-3</v>
      </c>
      <c r="F97" s="29">
        <v>4.3400000000000001E-2</v>
      </c>
      <c r="G97" s="29">
        <v>53970</v>
      </c>
      <c r="H97" s="29">
        <v>2342.3000000000002</v>
      </c>
      <c r="I97" s="88"/>
      <c r="J97" s="88"/>
      <c r="K97" s="88"/>
      <c r="L97" s="29">
        <v>2342.3000000000002</v>
      </c>
      <c r="M97" s="88"/>
      <c r="N97" s="88"/>
    </row>
    <row r="98" spans="1:14" outlineLevel="1" x14ac:dyDescent="0.2">
      <c r="A98" s="94" t="s">
        <v>221</v>
      </c>
      <c r="B98" s="93" t="s">
        <v>297</v>
      </c>
      <c r="C98" s="15" t="s">
        <v>46</v>
      </c>
      <c r="D98" s="16" t="s">
        <v>18</v>
      </c>
      <c r="E98" s="92">
        <v>1.6E-2</v>
      </c>
      <c r="F98" s="29">
        <v>9.9199999999999997E-2</v>
      </c>
      <c r="G98" s="29">
        <v>88730</v>
      </c>
      <c r="H98" s="29">
        <v>8802.02</v>
      </c>
      <c r="I98" s="88"/>
      <c r="J98" s="88"/>
      <c r="K98" s="88"/>
      <c r="L98" s="29">
        <v>8802.02</v>
      </c>
      <c r="M98" s="88"/>
      <c r="N98" s="88"/>
    </row>
    <row r="99" spans="1:14" ht="72" x14ac:dyDescent="0.2">
      <c r="A99" s="96">
        <v>12</v>
      </c>
      <c r="B99" s="98" t="s">
        <v>296</v>
      </c>
      <c r="C99" s="24" t="s">
        <v>295</v>
      </c>
      <c r="D99" s="17" t="s">
        <v>44</v>
      </c>
      <c r="E99" s="97"/>
      <c r="F99" s="91" t="s">
        <v>294</v>
      </c>
      <c r="G99" s="88">
        <v>3515.71</v>
      </c>
      <c r="H99" s="88">
        <v>21797</v>
      </c>
      <c r="I99" s="88">
        <v>1846</v>
      </c>
      <c r="J99" s="88">
        <v>180</v>
      </c>
      <c r="K99" s="88">
        <v>6</v>
      </c>
      <c r="L99" s="88">
        <v>19771</v>
      </c>
      <c r="M99" s="88">
        <v>18.97</v>
      </c>
      <c r="N99" s="88">
        <v>0.06</v>
      </c>
    </row>
    <row r="100" spans="1:14" outlineLevel="1" x14ac:dyDescent="0.2">
      <c r="A100" s="96"/>
      <c r="B100" s="95"/>
      <c r="C100" s="15" t="s">
        <v>228</v>
      </c>
      <c r="D100" s="16" t="s">
        <v>197</v>
      </c>
      <c r="E100" s="92">
        <v>3.0579999999999998</v>
      </c>
      <c r="F100" s="29">
        <v>18.96</v>
      </c>
      <c r="G100" s="29">
        <v>97.39</v>
      </c>
      <c r="H100" s="29">
        <v>1846.51</v>
      </c>
      <c r="I100" s="29">
        <v>1846.51</v>
      </c>
      <c r="J100" s="88"/>
      <c r="K100" s="88"/>
      <c r="L100" s="88"/>
      <c r="M100" s="88"/>
      <c r="N100" s="88"/>
    </row>
    <row r="101" spans="1:14" outlineLevel="1" x14ac:dyDescent="0.2">
      <c r="A101" s="96"/>
      <c r="B101" s="95"/>
      <c r="C101" s="15" t="s">
        <v>243</v>
      </c>
      <c r="D101" s="16" t="s">
        <v>197</v>
      </c>
      <c r="E101" s="92">
        <v>0.01</v>
      </c>
      <c r="F101" s="29">
        <v>0.06</v>
      </c>
      <c r="G101" s="29">
        <v>97.39</v>
      </c>
      <c r="H101" s="29">
        <v>5.84</v>
      </c>
      <c r="I101" s="88"/>
      <c r="J101" s="88"/>
      <c r="K101" s="29">
        <v>5.84</v>
      </c>
      <c r="L101" s="88"/>
      <c r="M101" s="88"/>
      <c r="N101" s="88"/>
    </row>
    <row r="102" spans="1:14" outlineLevel="1" x14ac:dyDescent="0.2">
      <c r="A102" s="96"/>
      <c r="B102" s="93" t="s">
        <v>293</v>
      </c>
      <c r="C102" s="15" t="s">
        <v>292</v>
      </c>
      <c r="D102" s="16" t="s">
        <v>215</v>
      </c>
      <c r="E102" s="92">
        <v>0.01</v>
      </c>
      <c r="F102" s="29">
        <v>0.06</v>
      </c>
      <c r="G102" s="29">
        <v>846.98</v>
      </c>
      <c r="H102" s="29">
        <v>50.82</v>
      </c>
      <c r="I102" s="88"/>
      <c r="J102" s="29">
        <v>50.82</v>
      </c>
      <c r="K102" s="88"/>
      <c r="L102" s="88"/>
      <c r="M102" s="88"/>
      <c r="N102" s="88"/>
    </row>
    <row r="103" spans="1:14" ht="22.5" outlineLevel="1" x14ac:dyDescent="0.2">
      <c r="A103" s="96"/>
      <c r="B103" s="93" t="s">
        <v>291</v>
      </c>
      <c r="C103" s="15" t="s">
        <v>290</v>
      </c>
      <c r="D103" s="16" t="s">
        <v>215</v>
      </c>
      <c r="E103" s="92">
        <v>0.01</v>
      </c>
      <c r="F103" s="29">
        <v>0.06</v>
      </c>
      <c r="G103" s="29">
        <v>7.58</v>
      </c>
      <c r="H103" s="29">
        <v>0.45</v>
      </c>
      <c r="I103" s="88"/>
      <c r="J103" s="29">
        <v>0.45</v>
      </c>
      <c r="K103" s="88"/>
      <c r="L103" s="88"/>
      <c r="M103" s="88"/>
      <c r="N103" s="88"/>
    </row>
    <row r="104" spans="1:14" ht="22.5" outlineLevel="1" x14ac:dyDescent="0.2">
      <c r="A104" s="96"/>
      <c r="B104" s="93" t="s">
        <v>266</v>
      </c>
      <c r="C104" s="15" t="s">
        <v>224</v>
      </c>
      <c r="D104" s="16" t="s">
        <v>215</v>
      </c>
      <c r="E104" s="92">
        <v>0.03</v>
      </c>
      <c r="F104" s="29">
        <v>0.19</v>
      </c>
      <c r="G104" s="29">
        <v>682.09</v>
      </c>
      <c r="H104" s="29">
        <v>129.6</v>
      </c>
      <c r="I104" s="88"/>
      <c r="J104" s="29">
        <v>129.6</v>
      </c>
      <c r="K104" s="88"/>
      <c r="L104" s="88"/>
      <c r="M104" s="88"/>
      <c r="N104" s="88"/>
    </row>
    <row r="105" spans="1:14" outlineLevel="1" x14ac:dyDescent="0.2">
      <c r="A105" s="96"/>
      <c r="B105" s="93" t="s">
        <v>289</v>
      </c>
      <c r="C105" s="15" t="s">
        <v>45</v>
      </c>
      <c r="D105" s="16" t="s">
        <v>18</v>
      </c>
      <c r="E105" s="92">
        <v>2.7000000000000001E-3</v>
      </c>
      <c r="F105" s="29">
        <v>1.67E-2</v>
      </c>
      <c r="G105" s="29">
        <v>53970</v>
      </c>
      <c r="H105" s="29">
        <v>901.3</v>
      </c>
      <c r="I105" s="88"/>
      <c r="J105" s="88"/>
      <c r="K105" s="88"/>
      <c r="L105" s="29">
        <v>901.3</v>
      </c>
      <c r="M105" s="88"/>
      <c r="N105" s="88"/>
    </row>
    <row r="106" spans="1:14" outlineLevel="1" x14ac:dyDescent="0.2">
      <c r="A106" s="94" t="s">
        <v>221</v>
      </c>
      <c r="B106" s="93" t="s">
        <v>288</v>
      </c>
      <c r="C106" s="15" t="s">
        <v>47</v>
      </c>
      <c r="D106" s="16" t="s">
        <v>18</v>
      </c>
      <c r="E106" s="92">
        <v>2.7E-2</v>
      </c>
      <c r="F106" s="29">
        <v>0.16739999999999999</v>
      </c>
      <c r="G106" s="29">
        <v>112710</v>
      </c>
      <c r="H106" s="29">
        <v>18867.650000000001</v>
      </c>
      <c r="I106" s="88"/>
      <c r="J106" s="88"/>
      <c r="K106" s="88"/>
      <c r="L106" s="29">
        <v>18867.650000000001</v>
      </c>
      <c r="M106" s="88"/>
      <c r="N106" s="88"/>
    </row>
    <row r="107" spans="1:14" ht="72" x14ac:dyDescent="0.2">
      <c r="A107" s="96">
        <v>13</v>
      </c>
      <c r="B107" s="98" t="s">
        <v>287</v>
      </c>
      <c r="C107" s="24" t="s">
        <v>286</v>
      </c>
      <c r="D107" s="17" t="s">
        <v>285</v>
      </c>
      <c r="E107" s="97"/>
      <c r="F107" s="91" t="s">
        <v>284</v>
      </c>
      <c r="G107" s="88">
        <v>825.58</v>
      </c>
      <c r="H107" s="88">
        <v>594</v>
      </c>
      <c r="I107" s="88">
        <v>584</v>
      </c>
      <c r="J107" s="88">
        <v>10</v>
      </c>
      <c r="K107" s="88"/>
      <c r="L107" s="88"/>
      <c r="M107" s="88">
        <v>6</v>
      </c>
      <c r="N107" s="88"/>
    </row>
    <row r="108" spans="1:14" outlineLevel="1" x14ac:dyDescent="0.2">
      <c r="A108" s="96"/>
      <c r="B108" s="95"/>
      <c r="C108" s="15" t="s">
        <v>228</v>
      </c>
      <c r="D108" s="16" t="s">
        <v>197</v>
      </c>
      <c r="E108" s="92">
        <v>8.33</v>
      </c>
      <c r="F108" s="29">
        <v>6</v>
      </c>
      <c r="G108" s="29">
        <v>97.39</v>
      </c>
      <c r="H108" s="29">
        <v>584.34</v>
      </c>
      <c r="I108" s="29">
        <v>584.34</v>
      </c>
      <c r="J108" s="88"/>
      <c r="K108" s="88"/>
      <c r="L108" s="88"/>
      <c r="M108" s="88"/>
      <c r="N108" s="88"/>
    </row>
    <row r="109" spans="1:14" ht="22.5" outlineLevel="1" x14ac:dyDescent="0.2">
      <c r="A109" s="96"/>
      <c r="B109" s="93" t="s">
        <v>261</v>
      </c>
      <c r="C109" s="15" t="s">
        <v>224</v>
      </c>
      <c r="D109" s="16" t="s">
        <v>215</v>
      </c>
      <c r="E109" s="92">
        <v>2.1000000000000001E-2</v>
      </c>
      <c r="F109" s="29">
        <v>0.02</v>
      </c>
      <c r="G109" s="29">
        <v>682.09</v>
      </c>
      <c r="H109" s="29">
        <v>13.64</v>
      </c>
      <c r="I109" s="88"/>
      <c r="J109" s="29">
        <v>13.64</v>
      </c>
      <c r="K109" s="88"/>
      <c r="L109" s="88"/>
      <c r="M109" s="88"/>
      <c r="N109" s="88"/>
    </row>
    <row r="110" spans="1:14" ht="72" x14ac:dyDescent="0.2">
      <c r="A110" s="96">
        <v>14</v>
      </c>
      <c r="B110" s="98" t="s">
        <v>247</v>
      </c>
      <c r="C110" s="24" t="s">
        <v>48</v>
      </c>
      <c r="D110" s="17" t="s">
        <v>49</v>
      </c>
      <c r="E110" s="97"/>
      <c r="F110" s="88">
        <v>0.09</v>
      </c>
      <c r="G110" s="88">
        <v>150286.15</v>
      </c>
      <c r="H110" s="88">
        <v>13526</v>
      </c>
      <c r="I110" s="88">
        <v>2761</v>
      </c>
      <c r="J110" s="88">
        <v>41</v>
      </c>
      <c r="K110" s="88">
        <v>2</v>
      </c>
      <c r="L110" s="88">
        <v>10724</v>
      </c>
      <c r="M110" s="88">
        <v>28.35</v>
      </c>
      <c r="N110" s="88">
        <v>0.02</v>
      </c>
    </row>
    <row r="111" spans="1:14" outlineLevel="1" x14ac:dyDescent="0.2">
      <c r="A111" s="96"/>
      <c r="B111" s="95"/>
      <c r="C111" s="15" t="s">
        <v>244</v>
      </c>
      <c r="D111" s="16" t="s">
        <v>197</v>
      </c>
      <c r="E111" s="92">
        <v>315.01</v>
      </c>
      <c r="F111" s="29">
        <v>28.35</v>
      </c>
      <c r="G111" s="29">
        <v>97.39</v>
      </c>
      <c r="H111" s="29">
        <v>2761.01</v>
      </c>
      <c r="I111" s="29">
        <v>2761.01</v>
      </c>
      <c r="J111" s="88"/>
      <c r="K111" s="88"/>
      <c r="L111" s="88"/>
      <c r="M111" s="88"/>
      <c r="N111" s="88"/>
    </row>
    <row r="112" spans="1:14" outlineLevel="1" x14ac:dyDescent="0.2">
      <c r="A112" s="96"/>
      <c r="B112" s="95"/>
      <c r="C112" s="15" t="s">
        <v>243</v>
      </c>
      <c r="D112" s="16" t="s">
        <v>197</v>
      </c>
      <c r="E112" s="92">
        <v>0.25</v>
      </c>
      <c r="F112" s="29">
        <v>0.02</v>
      </c>
      <c r="G112" s="29">
        <v>97.39</v>
      </c>
      <c r="H112" s="29">
        <v>1.95</v>
      </c>
      <c r="I112" s="88"/>
      <c r="J112" s="88"/>
      <c r="K112" s="29">
        <v>1.95</v>
      </c>
      <c r="L112" s="88"/>
      <c r="M112" s="88"/>
      <c r="N112" s="88"/>
    </row>
    <row r="113" spans="1:14" ht="22.5" outlineLevel="1" x14ac:dyDescent="0.2">
      <c r="A113" s="96"/>
      <c r="B113" s="93" t="s">
        <v>242</v>
      </c>
      <c r="C113" s="15" t="s">
        <v>241</v>
      </c>
      <c r="D113" s="16" t="s">
        <v>215</v>
      </c>
      <c r="E113" s="92">
        <v>0.25</v>
      </c>
      <c r="F113" s="29">
        <v>0.02</v>
      </c>
      <c r="G113" s="29">
        <v>797.68</v>
      </c>
      <c r="H113" s="29">
        <v>15.95</v>
      </c>
      <c r="I113" s="88"/>
      <c r="J113" s="29">
        <v>15.95</v>
      </c>
      <c r="K113" s="88"/>
      <c r="L113" s="88"/>
      <c r="M113" s="88"/>
      <c r="N113" s="88"/>
    </row>
    <row r="114" spans="1:14" ht="22.5" outlineLevel="1" x14ac:dyDescent="0.2">
      <c r="A114" s="96"/>
      <c r="B114" s="93" t="s">
        <v>225</v>
      </c>
      <c r="C114" s="15" t="s">
        <v>224</v>
      </c>
      <c r="D114" s="16" t="s">
        <v>215</v>
      </c>
      <c r="E114" s="92">
        <v>0.37</v>
      </c>
      <c r="F114" s="29">
        <v>0.03</v>
      </c>
      <c r="G114" s="29">
        <v>682.09</v>
      </c>
      <c r="H114" s="29">
        <v>20.46</v>
      </c>
      <c r="I114" s="88"/>
      <c r="J114" s="29">
        <v>20.46</v>
      </c>
      <c r="K114" s="88"/>
      <c r="L114" s="88"/>
      <c r="M114" s="88"/>
      <c r="N114" s="88"/>
    </row>
    <row r="115" spans="1:14" outlineLevel="1" x14ac:dyDescent="0.2">
      <c r="A115" s="94" t="s">
        <v>196</v>
      </c>
      <c r="B115" s="93" t="s">
        <v>207</v>
      </c>
      <c r="C115" s="15" t="s">
        <v>50</v>
      </c>
      <c r="D115" s="16" t="s">
        <v>14</v>
      </c>
      <c r="E115" s="92">
        <v>85.111099999999993</v>
      </c>
      <c r="F115" s="29">
        <v>7.66</v>
      </c>
      <c r="G115" s="29">
        <v>1400</v>
      </c>
      <c r="H115" s="29">
        <v>10724</v>
      </c>
      <c r="I115" s="88"/>
      <c r="J115" s="88"/>
      <c r="K115" s="88"/>
      <c r="L115" s="29">
        <v>10724</v>
      </c>
      <c r="M115" s="88"/>
      <c r="N115" s="88"/>
    </row>
    <row r="116" spans="1:14" ht="72" x14ac:dyDescent="0.2">
      <c r="A116" s="96">
        <v>15</v>
      </c>
      <c r="B116" s="98" t="s">
        <v>271</v>
      </c>
      <c r="C116" s="24" t="s">
        <v>283</v>
      </c>
      <c r="D116" s="17" t="s">
        <v>51</v>
      </c>
      <c r="E116" s="97"/>
      <c r="F116" s="88">
        <v>2.6640000000000001</v>
      </c>
      <c r="G116" s="88">
        <v>6824.59</v>
      </c>
      <c r="H116" s="88">
        <v>18181</v>
      </c>
      <c r="I116" s="88">
        <v>15381</v>
      </c>
      <c r="J116" s="88">
        <v>1794</v>
      </c>
      <c r="K116" s="88"/>
      <c r="L116" s="88">
        <v>1006</v>
      </c>
      <c r="M116" s="88">
        <v>157.91999999999999</v>
      </c>
      <c r="N116" s="88"/>
    </row>
    <row r="117" spans="1:14" outlineLevel="1" x14ac:dyDescent="0.2">
      <c r="A117" s="96"/>
      <c r="B117" s="95"/>
      <c r="C117" s="15" t="s">
        <v>270</v>
      </c>
      <c r="D117" s="16" t="s">
        <v>197</v>
      </c>
      <c r="E117" s="92">
        <v>59.283000000000001</v>
      </c>
      <c r="F117" s="29">
        <v>157.93</v>
      </c>
      <c r="G117" s="29">
        <v>97.39</v>
      </c>
      <c r="H117" s="29">
        <v>15380.8</v>
      </c>
      <c r="I117" s="29">
        <v>15380.8</v>
      </c>
      <c r="J117" s="88"/>
      <c r="K117" s="88"/>
      <c r="L117" s="88"/>
      <c r="M117" s="88"/>
      <c r="N117" s="88"/>
    </row>
    <row r="118" spans="1:14" ht="22.5" outlineLevel="1" x14ac:dyDescent="0.2">
      <c r="A118" s="96"/>
      <c r="B118" s="93" t="s">
        <v>227</v>
      </c>
      <c r="C118" s="15" t="s">
        <v>269</v>
      </c>
      <c r="D118" s="16" t="s">
        <v>215</v>
      </c>
      <c r="E118" s="92">
        <v>6.657</v>
      </c>
      <c r="F118" s="29">
        <v>17.73</v>
      </c>
      <c r="G118" s="29">
        <v>28.99</v>
      </c>
      <c r="H118" s="29">
        <v>513.99</v>
      </c>
      <c r="I118" s="88"/>
      <c r="J118" s="29">
        <v>513.99</v>
      </c>
      <c r="K118" s="88"/>
      <c r="L118" s="88"/>
      <c r="M118" s="88"/>
      <c r="N118" s="88"/>
    </row>
    <row r="119" spans="1:14" outlineLevel="1" x14ac:dyDescent="0.2">
      <c r="A119" s="96"/>
      <c r="B119" s="93" t="s">
        <v>268</v>
      </c>
      <c r="C119" s="15" t="s">
        <v>267</v>
      </c>
      <c r="D119" s="16" t="s">
        <v>215</v>
      </c>
      <c r="E119" s="92">
        <v>16.73</v>
      </c>
      <c r="F119" s="29">
        <v>44.57</v>
      </c>
      <c r="G119" s="29">
        <v>10.17</v>
      </c>
      <c r="H119" s="29">
        <v>453.28</v>
      </c>
      <c r="I119" s="88"/>
      <c r="J119" s="29">
        <v>453.28</v>
      </c>
      <c r="K119" s="88"/>
      <c r="L119" s="88"/>
      <c r="M119" s="88"/>
      <c r="N119" s="88"/>
    </row>
    <row r="120" spans="1:14" ht="22.5" outlineLevel="1" x14ac:dyDescent="0.2">
      <c r="A120" s="96"/>
      <c r="B120" s="93" t="s">
        <v>266</v>
      </c>
      <c r="C120" s="15" t="s">
        <v>224</v>
      </c>
      <c r="D120" s="16" t="s">
        <v>215</v>
      </c>
      <c r="E120" s="92">
        <v>0.45500000000000002</v>
      </c>
      <c r="F120" s="29">
        <v>1.21</v>
      </c>
      <c r="G120" s="29">
        <v>682.09</v>
      </c>
      <c r="H120" s="29">
        <v>825.33</v>
      </c>
      <c r="I120" s="88"/>
      <c r="J120" s="29">
        <v>825.33</v>
      </c>
      <c r="K120" s="88"/>
      <c r="L120" s="88"/>
      <c r="M120" s="88"/>
      <c r="N120" s="88"/>
    </row>
    <row r="121" spans="1:14" outlineLevel="1" x14ac:dyDescent="0.2">
      <c r="A121" s="96"/>
      <c r="B121" s="93" t="s">
        <v>282</v>
      </c>
      <c r="C121" s="15" t="s">
        <v>52</v>
      </c>
      <c r="D121" s="16" t="s">
        <v>18</v>
      </c>
      <c r="E121" s="92">
        <v>8.0999999999999996E-3</v>
      </c>
      <c r="F121" s="29">
        <v>2.1600000000000001E-2</v>
      </c>
      <c r="G121" s="29">
        <v>46610</v>
      </c>
      <c r="H121" s="29">
        <v>1006.78</v>
      </c>
      <c r="I121" s="88"/>
      <c r="J121" s="88"/>
      <c r="K121" s="88"/>
      <c r="L121" s="29">
        <v>1006.78</v>
      </c>
      <c r="M121" s="88"/>
      <c r="N121" s="88"/>
    </row>
    <row r="122" spans="1:14" ht="24" x14ac:dyDescent="0.2">
      <c r="A122" s="96">
        <v>16</v>
      </c>
      <c r="B122" s="98" t="s">
        <v>281</v>
      </c>
      <c r="C122" s="24" t="s">
        <v>53</v>
      </c>
      <c r="D122" s="17" t="s">
        <v>12</v>
      </c>
      <c r="E122" s="97"/>
      <c r="F122" s="88">
        <v>5</v>
      </c>
      <c r="G122" s="88">
        <v>1509.9</v>
      </c>
      <c r="H122" s="88">
        <v>7550</v>
      </c>
      <c r="I122" s="88">
        <v>6306</v>
      </c>
      <c r="J122" s="88"/>
      <c r="K122" s="88"/>
      <c r="L122" s="88">
        <v>1244</v>
      </c>
      <c r="M122" s="88"/>
      <c r="N122" s="88"/>
    </row>
    <row r="123" spans="1:14" ht="72" x14ac:dyDescent="0.2">
      <c r="A123" s="96">
        <v>17</v>
      </c>
      <c r="B123" s="98" t="s">
        <v>271</v>
      </c>
      <c r="C123" s="24" t="s">
        <v>54</v>
      </c>
      <c r="D123" s="17" t="s">
        <v>51</v>
      </c>
      <c r="E123" s="97"/>
      <c r="F123" s="88">
        <v>4.0599999999999997E-2</v>
      </c>
      <c r="G123" s="88">
        <v>9590.24</v>
      </c>
      <c r="H123" s="88">
        <v>389</v>
      </c>
      <c r="I123" s="88">
        <v>335</v>
      </c>
      <c r="J123" s="88">
        <v>39</v>
      </c>
      <c r="K123" s="88"/>
      <c r="L123" s="88">
        <v>15</v>
      </c>
      <c r="M123" s="88">
        <v>3.44</v>
      </c>
      <c r="N123" s="88"/>
    </row>
    <row r="124" spans="1:14" outlineLevel="1" x14ac:dyDescent="0.2">
      <c r="A124" s="96"/>
      <c r="B124" s="95"/>
      <c r="C124" s="15" t="s">
        <v>270</v>
      </c>
      <c r="D124" s="16" t="s">
        <v>197</v>
      </c>
      <c r="E124" s="92">
        <v>84.69</v>
      </c>
      <c r="F124" s="29">
        <v>3.44</v>
      </c>
      <c r="G124" s="29">
        <v>97.39</v>
      </c>
      <c r="H124" s="29">
        <v>335.02</v>
      </c>
      <c r="I124" s="29">
        <v>335.02</v>
      </c>
      <c r="J124" s="88"/>
      <c r="K124" s="88"/>
      <c r="L124" s="88"/>
      <c r="M124" s="88"/>
      <c r="N124" s="88"/>
    </row>
    <row r="125" spans="1:14" ht="22.5" outlineLevel="1" x14ac:dyDescent="0.2">
      <c r="A125" s="96"/>
      <c r="B125" s="93" t="s">
        <v>227</v>
      </c>
      <c r="C125" s="15" t="s">
        <v>269</v>
      </c>
      <c r="D125" s="16" t="s">
        <v>215</v>
      </c>
      <c r="E125" s="92">
        <v>9.51</v>
      </c>
      <c r="F125" s="29">
        <v>0.39</v>
      </c>
      <c r="G125" s="29">
        <v>28.99</v>
      </c>
      <c r="H125" s="29">
        <v>11.31</v>
      </c>
      <c r="I125" s="88"/>
      <c r="J125" s="29">
        <v>11.31</v>
      </c>
      <c r="K125" s="88"/>
      <c r="L125" s="88"/>
      <c r="M125" s="88"/>
      <c r="N125" s="88"/>
    </row>
    <row r="126" spans="1:14" outlineLevel="1" x14ac:dyDescent="0.2">
      <c r="A126" s="96"/>
      <c r="B126" s="93" t="s">
        <v>268</v>
      </c>
      <c r="C126" s="15" t="s">
        <v>267</v>
      </c>
      <c r="D126" s="16" t="s">
        <v>215</v>
      </c>
      <c r="E126" s="92">
        <v>23.9</v>
      </c>
      <c r="F126" s="29">
        <v>0.97</v>
      </c>
      <c r="G126" s="29">
        <v>10.17</v>
      </c>
      <c r="H126" s="29">
        <v>9.86</v>
      </c>
      <c r="I126" s="88"/>
      <c r="J126" s="29">
        <v>9.86</v>
      </c>
      <c r="K126" s="88"/>
      <c r="L126" s="88"/>
      <c r="M126" s="88"/>
      <c r="N126" s="88"/>
    </row>
    <row r="127" spans="1:14" ht="22.5" outlineLevel="1" x14ac:dyDescent="0.2">
      <c r="A127" s="96"/>
      <c r="B127" s="93" t="s">
        <v>266</v>
      </c>
      <c r="C127" s="15" t="s">
        <v>224</v>
      </c>
      <c r="D127" s="16" t="s">
        <v>215</v>
      </c>
      <c r="E127" s="92">
        <v>0.65</v>
      </c>
      <c r="F127" s="29">
        <v>0.03</v>
      </c>
      <c r="G127" s="29">
        <v>682.09</v>
      </c>
      <c r="H127" s="29">
        <v>20.46</v>
      </c>
      <c r="I127" s="88"/>
      <c r="J127" s="29">
        <v>20.46</v>
      </c>
      <c r="K127" s="88"/>
      <c r="L127" s="88"/>
      <c r="M127" s="88"/>
      <c r="N127" s="88"/>
    </row>
    <row r="128" spans="1:14" ht="22.5" outlineLevel="1" x14ac:dyDescent="0.2">
      <c r="A128" s="96"/>
      <c r="B128" s="93" t="s">
        <v>265</v>
      </c>
      <c r="C128" s="15" t="s">
        <v>55</v>
      </c>
      <c r="D128" s="16" t="s">
        <v>18</v>
      </c>
      <c r="E128" s="92">
        <v>1E-4</v>
      </c>
      <c r="F128" s="88"/>
      <c r="G128" s="29">
        <v>26271.19</v>
      </c>
      <c r="H128" s="88"/>
      <c r="I128" s="88"/>
      <c r="J128" s="88"/>
      <c r="K128" s="88"/>
      <c r="L128" s="88"/>
      <c r="M128" s="88"/>
      <c r="N128" s="88"/>
    </row>
    <row r="129" spans="1:14" outlineLevel="1" x14ac:dyDescent="0.2">
      <c r="A129" s="96"/>
      <c r="B129" s="93" t="s">
        <v>264</v>
      </c>
      <c r="C129" s="15" t="s">
        <v>52</v>
      </c>
      <c r="D129" s="16" t="s">
        <v>18</v>
      </c>
      <c r="E129" s="92">
        <v>8.0999999999999996E-3</v>
      </c>
      <c r="F129" s="29">
        <v>2.9999999999999997E-4</v>
      </c>
      <c r="G129" s="29">
        <v>46610</v>
      </c>
      <c r="H129" s="29">
        <v>13.98</v>
      </c>
      <c r="I129" s="88"/>
      <c r="J129" s="88"/>
      <c r="K129" s="88"/>
      <c r="L129" s="29">
        <v>13.98</v>
      </c>
      <c r="M129" s="88"/>
      <c r="N129" s="88"/>
    </row>
    <row r="130" spans="1:14" ht="60" x14ac:dyDescent="0.2">
      <c r="A130" s="96">
        <v>18</v>
      </c>
      <c r="B130" s="98" t="s">
        <v>280</v>
      </c>
      <c r="C130" s="24" t="s">
        <v>56</v>
      </c>
      <c r="D130" s="17" t="s">
        <v>57</v>
      </c>
      <c r="E130" s="97"/>
      <c r="F130" s="88">
        <v>96</v>
      </c>
      <c r="G130" s="88">
        <v>352.76</v>
      </c>
      <c r="H130" s="88">
        <v>33865</v>
      </c>
      <c r="I130" s="88">
        <v>21597</v>
      </c>
      <c r="J130" s="88">
        <v>5236</v>
      </c>
      <c r="K130" s="88"/>
      <c r="L130" s="88">
        <v>7032</v>
      </c>
      <c r="M130" s="88">
        <v>221.76</v>
      </c>
      <c r="N130" s="88"/>
    </row>
    <row r="131" spans="1:14" outlineLevel="1" x14ac:dyDescent="0.2">
      <c r="A131" s="96"/>
      <c r="B131" s="95"/>
      <c r="C131" s="15" t="s">
        <v>279</v>
      </c>
      <c r="D131" s="16" t="s">
        <v>197</v>
      </c>
      <c r="E131" s="92">
        <v>2.31</v>
      </c>
      <c r="F131" s="29">
        <v>221.76</v>
      </c>
      <c r="G131" s="29">
        <v>97.39</v>
      </c>
      <c r="H131" s="29">
        <v>21597.21</v>
      </c>
      <c r="I131" s="29">
        <v>21597.21</v>
      </c>
      <c r="J131" s="88"/>
      <c r="K131" s="88"/>
      <c r="L131" s="88"/>
      <c r="M131" s="88"/>
      <c r="N131" s="88"/>
    </row>
    <row r="132" spans="1:14" ht="22.5" outlineLevel="1" x14ac:dyDescent="0.2">
      <c r="A132" s="96"/>
      <c r="B132" s="93" t="s">
        <v>278</v>
      </c>
      <c r="C132" s="15" t="s">
        <v>277</v>
      </c>
      <c r="D132" s="16" t="s">
        <v>215</v>
      </c>
      <c r="E132" s="92">
        <v>0.67</v>
      </c>
      <c r="F132" s="29">
        <v>64.319999999999993</v>
      </c>
      <c r="G132" s="29">
        <v>51.06</v>
      </c>
      <c r="H132" s="29">
        <v>3284.18</v>
      </c>
      <c r="I132" s="88"/>
      <c r="J132" s="29">
        <v>3284.18</v>
      </c>
      <c r="K132" s="88"/>
      <c r="L132" s="88"/>
      <c r="M132" s="88"/>
      <c r="N132" s="88"/>
    </row>
    <row r="133" spans="1:14" ht="33.75" outlineLevel="1" x14ac:dyDescent="0.2">
      <c r="A133" s="96"/>
      <c r="B133" s="93" t="s">
        <v>276</v>
      </c>
      <c r="C133" s="15" t="s">
        <v>275</v>
      </c>
      <c r="D133" s="16" t="s">
        <v>215</v>
      </c>
      <c r="E133" s="92">
        <v>0.17</v>
      </c>
      <c r="F133" s="29">
        <v>16.32</v>
      </c>
      <c r="G133" s="29">
        <v>25.66</v>
      </c>
      <c r="H133" s="29">
        <v>418.77</v>
      </c>
      <c r="I133" s="88"/>
      <c r="J133" s="29">
        <v>418.77</v>
      </c>
      <c r="K133" s="88"/>
      <c r="L133" s="88"/>
      <c r="M133" s="88"/>
      <c r="N133" s="88"/>
    </row>
    <row r="134" spans="1:14" outlineLevel="1" x14ac:dyDescent="0.2">
      <c r="A134" s="96"/>
      <c r="B134" s="93" t="s">
        <v>274</v>
      </c>
      <c r="C134" s="15" t="s">
        <v>267</v>
      </c>
      <c r="D134" s="16" t="s">
        <v>215</v>
      </c>
      <c r="E134" s="92">
        <v>1.57</v>
      </c>
      <c r="F134" s="29">
        <v>150.72</v>
      </c>
      <c r="G134" s="29">
        <v>10.17</v>
      </c>
      <c r="H134" s="29">
        <v>1532.82</v>
      </c>
      <c r="I134" s="88"/>
      <c r="J134" s="29">
        <v>1532.82</v>
      </c>
      <c r="K134" s="88"/>
      <c r="L134" s="88"/>
      <c r="M134" s="88"/>
      <c r="N134" s="88"/>
    </row>
    <row r="135" spans="1:14" outlineLevel="1" x14ac:dyDescent="0.2">
      <c r="A135" s="96"/>
      <c r="B135" s="93" t="s">
        <v>273</v>
      </c>
      <c r="C135" s="15" t="s">
        <v>58</v>
      </c>
      <c r="D135" s="16" t="s">
        <v>18</v>
      </c>
      <c r="E135" s="92">
        <v>6.9999999999999999E-4</v>
      </c>
      <c r="F135" s="29">
        <v>6.3399999999999998E-2</v>
      </c>
      <c r="G135" s="29">
        <v>40370</v>
      </c>
      <c r="H135" s="29">
        <v>2559.46</v>
      </c>
      <c r="I135" s="88"/>
      <c r="J135" s="88"/>
      <c r="K135" s="88"/>
      <c r="L135" s="29">
        <v>2559.46</v>
      </c>
      <c r="M135" s="88"/>
      <c r="N135" s="88"/>
    </row>
    <row r="136" spans="1:14" outlineLevel="1" x14ac:dyDescent="0.2">
      <c r="A136" s="96"/>
      <c r="B136" s="93" t="s">
        <v>272</v>
      </c>
      <c r="C136" s="15" t="s">
        <v>130</v>
      </c>
      <c r="D136" s="16" t="s">
        <v>18</v>
      </c>
      <c r="E136" s="92">
        <v>1E-3</v>
      </c>
      <c r="F136" s="29">
        <v>9.6000000000000002E-2</v>
      </c>
      <c r="G136" s="29">
        <v>46610</v>
      </c>
      <c r="H136" s="29">
        <v>4474.5600000000004</v>
      </c>
      <c r="I136" s="88"/>
      <c r="J136" s="88"/>
      <c r="K136" s="88"/>
      <c r="L136" s="29">
        <v>4474.5600000000004</v>
      </c>
      <c r="M136" s="88"/>
      <c r="N136" s="88"/>
    </row>
    <row r="137" spans="1:14" ht="72" x14ac:dyDescent="0.2">
      <c r="A137" s="96">
        <v>19</v>
      </c>
      <c r="B137" s="98" t="s">
        <v>271</v>
      </c>
      <c r="C137" s="24" t="s">
        <v>59</v>
      </c>
      <c r="D137" s="17" t="s">
        <v>51</v>
      </c>
      <c r="E137" s="97"/>
      <c r="F137" s="88">
        <v>4.0599999999999997E-2</v>
      </c>
      <c r="G137" s="88">
        <v>6447.05</v>
      </c>
      <c r="H137" s="88">
        <v>262</v>
      </c>
      <c r="I137" s="88">
        <v>235</v>
      </c>
      <c r="J137" s="88">
        <v>27</v>
      </c>
      <c r="K137" s="88"/>
      <c r="L137" s="88"/>
      <c r="M137" s="88">
        <v>2.41</v>
      </c>
      <c r="N137" s="88"/>
    </row>
    <row r="138" spans="1:14" outlineLevel="1" x14ac:dyDescent="0.2">
      <c r="A138" s="96"/>
      <c r="B138" s="95"/>
      <c r="C138" s="15" t="s">
        <v>270</v>
      </c>
      <c r="D138" s="16" t="s">
        <v>197</v>
      </c>
      <c r="E138" s="92">
        <v>59.283000000000001</v>
      </c>
      <c r="F138" s="29">
        <v>2.41</v>
      </c>
      <c r="G138" s="29">
        <v>97.39</v>
      </c>
      <c r="H138" s="29">
        <v>234.71</v>
      </c>
      <c r="I138" s="29">
        <v>234.71</v>
      </c>
      <c r="J138" s="88"/>
      <c r="K138" s="88"/>
      <c r="L138" s="88"/>
      <c r="M138" s="88"/>
      <c r="N138" s="88"/>
    </row>
    <row r="139" spans="1:14" ht="22.5" outlineLevel="1" x14ac:dyDescent="0.2">
      <c r="A139" s="96"/>
      <c r="B139" s="93" t="s">
        <v>227</v>
      </c>
      <c r="C139" s="15" t="s">
        <v>269</v>
      </c>
      <c r="D139" s="16" t="s">
        <v>215</v>
      </c>
      <c r="E139" s="92">
        <v>6.657</v>
      </c>
      <c r="F139" s="29">
        <v>0.27</v>
      </c>
      <c r="G139" s="29">
        <v>28.99</v>
      </c>
      <c r="H139" s="29">
        <v>7.83</v>
      </c>
      <c r="I139" s="88"/>
      <c r="J139" s="29">
        <v>7.83</v>
      </c>
      <c r="K139" s="88"/>
      <c r="L139" s="88"/>
      <c r="M139" s="88"/>
      <c r="N139" s="88"/>
    </row>
    <row r="140" spans="1:14" outlineLevel="1" x14ac:dyDescent="0.2">
      <c r="A140" s="96"/>
      <c r="B140" s="93" t="s">
        <v>268</v>
      </c>
      <c r="C140" s="15" t="s">
        <v>267</v>
      </c>
      <c r="D140" s="16" t="s">
        <v>215</v>
      </c>
      <c r="E140" s="92">
        <v>16.73</v>
      </c>
      <c r="F140" s="29">
        <v>0.68</v>
      </c>
      <c r="G140" s="29">
        <v>10.17</v>
      </c>
      <c r="H140" s="29">
        <v>6.92</v>
      </c>
      <c r="I140" s="88"/>
      <c r="J140" s="29">
        <v>6.92</v>
      </c>
      <c r="K140" s="88"/>
      <c r="L140" s="88"/>
      <c r="M140" s="88"/>
      <c r="N140" s="88"/>
    </row>
    <row r="141" spans="1:14" ht="22.5" outlineLevel="1" x14ac:dyDescent="0.2">
      <c r="A141" s="96"/>
      <c r="B141" s="93" t="s">
        <v>266</v>
      </c>
      <c r="C141" s="15" t="s">
        <v>224</v>
      </c>
      <c r="D141" s="16" t="s">
        <v>215</v>
      </c>
      <c r="E141" s="92">
        <v>0.45500000000000002</v>
      </c>
      <c r="F141" s="29">
        <v>0.02</v>
      </c>
      <c r="G141" s="29">
        <v>682.09</v>
      </c>
      <c r="H141" s="29">
        <v>13.64</v>
      </c>
      <c r="I141" s="88"/>
      <c r="J141" s="29">
        <v>13.64</v>
      </c>
      <c r="K141" s="88"/>
      <c r="L141" s="88"/>
      <c r="M141" s="88"/>
      <c r="N141" s="88"/>
    </row>
    <row r="142" spans="1:14" ht="22.5" outlineLevel="1" x14ac:dyDescent="0.2">
      <c r="A142" s="96"/>
      <c r="B142" s="93" t="s">
        <v>265</v>
      </c>
      <c r="C142" s="15" t="s">
        <v>55</v>
      </c>
      <c r="D142" s="16" t="s">
        <v>18</v>
      </c>
      <c r="E142" s="92"/>
      <c r="F142" s="88"/>
      <c r="G142" s="29">
        <v>26271.19</v>
      </c>
      <c r="H142" s="88"/>
      <c r="I142" s="88"/>
      <c r="J142" s="88"/>
      <c r="K142" s="88"/>
      <c r="L142" s="88"/>
      <c r="M142" s="88"/>
      <c r="N142" s="88"/>
    </row>
    <row r="143" spans="1:14" outlineLevel="1" x14ac:dyDescent="0.2">
      <c r="A143" s="96"/>
      <c r="B143" s="93" t="s">
        <v>264</v>
      </c>
      <c r="C143" s="15" t="s">
        <v>52</v>
      </c>
      <c r="D143" s="16" t="s">
        <v>18</v>
      </c>
      <c r="E143" s="92"/>
      <c r="F143" s="88"/>
      <c r="G143" s="29">
        <v>46610</v>
      </c>
      <c r="H143" s="88"/>
      <c r="I143" s="88"/>
      <c r="J143" s="88"/>
      <c r="K143" s="88"/>
      <c r="L143" s="88"/>
      <c r="M143" s="88"/>
      <c r="N143" s="88"/>
    </row>
    <row r="144" spans="1:14" ht="72" x14ac:dyDescent="0.2">
      <c r="A144" s="96">
        <v>20</v>
      </c>
      <c r="B144" s="98" t="s">
        <v>271</v>
      </c>
      <c r="C144" s="24" t="s">
        <v>60</v>
      </c>
      <c r="D144" s="17" t="s">
        <v>51</v>
      </c>
      <c r="E144" s="97"/>
      <c r="F144" s="88">
        <v>2.6640000000000001</v>
      </c>
      <c r="G144" s="88">
        <v>9590.24</v>
      </c>
      <c r="H144" s="88">
        <v>25548</v>
      </c>
      <c r="I144" s="88">
        <v>21973</v>
      </c>
      <c r="J144" s="88">
        <v>2563</v>
      </c>
      <c r="K144" s="88"/>
      <c r="L144" s="88">
        <v>1012</v>
      </c>
      <c r="M144" s="88">
        <v>225.61</v>
      </c>
      <c r="N144" s="88"/>
    </row>
    <row r="145" spans="1:14" outlineLevel="1" x14ac:dyDescent="0.2">
      <c r="A145" s="96"/>
      <c r="B145" s="95"/>
      <c r="C145" s="15" t="s">
        <v>270</v>
      </c>
      <c r="D145" s="16" t="s">
        <v>197</v>
      </c>
      <c r="E145" s="92">
        <v>84.69</v>
      </c>
      <c r="F145" s="29">
        <v>225.61</v>
      </c>
      <c r="G145" s="29">
        <v>97.39</v>
      </c>
      <c r="H145" s="29">
        <v>21972.16</v>
      </c>
      <c r="I145" s="29">
        <v>21972.16</v>
      </c>
      <c r="J145" s="88"/>
      <c r="K145" s="88"/>
      <c r="L145" s="88"/>
      <c r="M145" s="88"/>
      <c r="N145" s="88"/>
    </row>
    <row r="146" spans="1:14" ht="22.5" outlineLevel="1" x14ac:dyDescent="0.2">
      <c r="A146" s="96"/>
      <c r="B146" s="93" t="s">
        <v>227</v>
      </c>
      <c r="C146" s="15" t="s">
        <v>269</v>
      </c>
      <c r="D146" s="16" t="s">
        <v>215</v>
      </c>
      <c r="E146" s="92">
        <v>9.51</v>
      </c>
      <c r="F146" s="29">
        <v>25.33</v>
      </c>
      <c r="G146" s="29">
        <v>28.99</v>
      </c>
      <c r="H146" s="29">
        <v>734.32</v>
      </c>
      <c r="I146" s="88"/>
      <c r="J146" s="29">
        <v>734.32</v>
      </c>
      <c r="K146" s="88"/>
      <c r="L146" s="88"/>
      <c r="M146" s="88"/>
      <c r="N146" s="88"/>
    </row>
    <row r="147" spans="1:14" outlineLevel="1" x14ac:dyDescent="0.2">
      <c r="A147" s="96"/>
      <c r="B147" s="93" t="s">
        <v>268</v>
      </c>
      <c r="C147" s="15" t="s">
        <v>267</v>
      </c>
      <c r="D147" s="16" t="s">
        <v>215</v>
      </c>
      <c r="E147" s="92">
        <v>23.9</v>
      </c>
      <c r="F147" s="29">
        <v>63.67</v>
      </c>
      <c r="G147" s="29">
        <v>10.17</v>
      </c>
      <c r="H147" s="29">
        <v>647.52</v>
      </c>
      <c r="I147" s="88"/>
      <c r="J147" s="29">
        <v>647.52</v>
      </c>
      <c r="K147" s="88"/>
      <c r="L147" s="88"/>
      <c r="M147" s="88"/>
      <c r="N147" s="88"/>
    </row>
    <row r="148" spans="1:14" ht="22.5" outlineLevel="1" x14ac:dyDescent="0.2">
      <c r="A148" s="96"/>
      <c r="B148" s="93" t="s">
        <v>266</v>
      </c>
      <c r="C148" s="15" t="s">
        <v>224</v>
      </c>
      <c r="D148" s="16" t="s">
        <v>215</v>
      </c>
      <c r="E148" s="92">
        <v>0.65</v>
      </c>
      <c r="F148" s="29">
        <v>1.73</v>
      </c>
      <c r="G148" s="29">
        <v>682.09</v>
      </c>
      <c r="H148" s="29">
        <v>1180.02</v>
      </c>
      <c r="I148" s="88"/>
      <c r="J148" s="29">
        <v>1180.02</v>
      </c>
      <c r="K148" s="88"/>
      <c r="L148" s="88"/>
      <c r="M148" s="88"/>
      <c r="N148" s="88"/>
    </row>
    <row r="149" spans="1:14" ht="22.5" outlineLevel="1" x14ac:dyDescent="0.2">
      <c r="A149" s="96"/>
      <c r="B149" s="93" t="s">
        <v>265</v>
      </c>
      <c r="C149" s="15" t="s">
        <v>55</v>
      </c>
      <c r="D149" s="16" t="s">
        <v>18</v>
      </c>
      <c r="E149" s="92">
        <v>1E-4</v>
      </c>
      <c r="F149" s="29">
        <v>2.9999999999999997E-4</v>
      </c>
      <c r="G149" s="29">
        <v>26271.19</v>
      </c>
      <c r="H149" s="29">
        <v>7.88</v>
      </c>
      <c r="I149" s="88"/>
      <c r="J149" s="88"/>
      <c r="K149" s="88"/>
      <c r="L149" s="29">
        <v>7.88</v>
      </c>
      <c r="M149" s="88"/>
      <c r="N149" s="88"/>
    </row>
    <row r="150" spans="1:14" outlineLevel="1" x14ac:dyDescent="0.2">
      <c r="A150" s="96"/>
      <c r="B150" s="93" t="s">
        <v>264</v>
      </c>
      <c r="C150" s="15" t="s">
        <v>52</v>
      </c>
      <c r="D150" s="16" t="s">
        <v>18</v>
      </c>
      <c r="E150" s="92">
        <v>8.0999999999999996E-3</v>
      </c>
      <c r="F150" s="29">
        <v>2.1600000000000001E-2</v>
      </c>
      <c r="G150" s="29">
        <v>46610</v>
      </c>
      <c r="H150" s="29">
        <v>1006.78</v>
      </c>
      <c r="I150" s="88"/>
      <c r="J150" s="88"/>
      <c r="K150" s="88"/>
      <c r="L150" s="29">
        <v>1006.78</v>
      </c>
      <c r="M150" s="88"/>
      <c r="N150" s="88"/>
    </row>
    <row r="151" spans="1:14" ht="48" x14ac:dyDescent="0.2">
      <c r="A151" s="96">
        <v>21</v>
      </c>
      <c r="B151" s="98" t="s">
        <v>263</v>
      </c>
      <c r="C151" s="24" t="s">
        <v>61</v>
      </c>
      <c r="D151" s="17" t="s">
        <v>19</v>
      </c>
      <c r="E151" s="97"/>
      <c r="F151" s="91" t="s">
        <v>262</v>
      </c>
      <c r="G151" s="88">
        <v>129377.85</v>
      </c>
      <c r="H151" s="88">
        <v>11644</v>
      </c>
      <c r="I151" s="88">
        <v>2057</v>
      </c>
      <c r="J151" s="88">
        <v>68</v>
      </c>
      <c r="K151" s="88"/>
      <c r="L151" s="88">
        <v>9519</v>
      </c>
      <c r="M151" s="88">
        <v>21.12</v>
      </c>
      <c r="N151" s="88"/>
    </row>
    <row r="152" spans="1:14" outlineLevel="1" x14ac:dyDescent="0.2">
      <c r="A152" s="96"/>
      <c r="B152" s="95"/>
      <c r="C152" s="15" t="s">
        <v>228</v>
      </c>
      <c r="D152" s="16" t="s">
        <v>197</v>
      </c>
      <c r="E152" s="92">
        <v>234.7</v>
      </c>
      <c r="F152" s="29">
        <v>21.12</v>
      </c>
      <c r="G152" s="29">
        <v>97.39</v>
      </c>
      <c r="H152" s="29">
        <v>2056.88</v>
      </c>
      <c r="I152" s="29">
        <v>2056.88</v>
      </c>
      <c r="J152" s="88"/>
      <c r="K152" s="88"/>
      <c r="L152" s="88"/>
      <c r="M152" s="88"/>
      <c r="N152" s="88"/>
    </row>
    <row r="153" spans="1:14" ht="22.5" outlineLevel="1" x14ac:dyDescent="0.2">
      <c r="A153" s="96"/>
      <c r="B153" s="93" t="s">
        <v>261</v>
      </c>
      <c r="C153" s="15" t="s">
        <v>224</v>
      </c>
      <c r="D153" s="16" t="s">
        <v>215</v>
      </c>
      <c r="E153" s="92">
        <v>1.1000000000000001</v>
      </c>
      <c r="F153" s="29">
        <v>0.1</v>
      </c>
      <c r="G153" s="29">
        <v>682.09</v>
      </c>
      <c r="H153" s="29">
        <v>68.209999999999994</v>
      </c>
      <c r="I153" s="88"/>
      <c r="J153" s="29">
        <v>68.209999999999994</v>
      </c>
      <c r="K153" s="88"/>
      <c r="L153" s="88"/>
      <c r="M153" s="88"/>
      <c r="N153" s="88"/>
    </row>
    <row r="154" spans="1:14" ht="22.5" outlineLevel="1" x14ac:dyDescent="0.2">
      <c r="A154" s="96"/>
      <c r="B154" s="93" t="s">
        <v>260</v>
      </c>
      <c r="C154" s="15" t="s">
        <v>259</v>
      </c>
      <c r="D154" s="16" t="s">
        <v>5</v>
      </c>
      <c r="E154" s="92">
        <v>5</v>
      </c>
      <c r="F154" s="29">
        <v>0.45</v>
      </c>
      <c r="G154" s="29">
        <v>67.8</v>
      </c>
      <c r="H154" s="29">
        <v>30.51</v>
      </c>
      <c r="I154" s="88"/>
      <c r="J154" s="88"/>
      <c r="K154" s="88"/>
      <c r="L154" s="29">
        <v>30.51</v>
      </c>
      <c r="M154" s="88"/>
      <c r="N154" s="88"/>
    </row>
    <row r="155" spans="1:14" ht="22.5" outlineLevel="1" x14ac:dyDescent="0.2">
      <c r="A155" s="96"/>
      <c r="B155" s="93" t="s">
        <v>258</v>
      </c>
      <c r="C155" s="15" t="s">
        <v>257</v>
      </c>
      <c r="D155" s="16" t="s">
        <v>18</v>
      </c>
      <c r="E155" s="92">
        <v>0.128</v>
      </c>
      <c r="F155" s="29">
        <v>1.15E-2</v>
      </c>
      <c r="G155" s="29">
        <v>62290</v>
      </c>
      <c r="H155" s="29">
        <v>716.34</v>
      </c>
      <c r="I155" s="88"/>
      <c r="J155" s="88"/>
      <c r="K155" s="88"/>
      <c r="L155" s="29">
        <v>716.34</v>
      </c>
      <c r="M155" s="88"/>
      <c r="N155" s="88"/>
    </row>
    <row r="156" spans="1:14" ht="22.5" outlineLevel="1" x14ac:dyDescent="0.2">
      <c r="A156" s="94" t="s">
        <v>221</v>
      </c>
      <c r="B156" s="93" t="s">
        <v>256</v>
      </c>
      <c r="C156" s="15" t="s">
        <v>62</v>
      </c>
      <c r="D156" s="16" t="s">
        <v>63</v>
      </c>
      <c r="E156" s="92">
        <v>100</v>
      </c>
      <c r="F156" s="29">
        <v>9</v>
      </c>
      <c r="G156" s="29">
        <v>974.58</v>
      </c>
      <c r="H156" s="29">
        <v>8771.2199999999993</v>
      </c>
      <c r="I156" s="88"/>
      <c r="J156" s="88"/>
      <c r="K156" s="88"/>
      <c r="L156" s="29">
        <v>8771.2199999999993</v>
      </c>
      <c r="M156" s="88"/>
      <c r="N156" s="88"/>
    </row>
    <row r="157" spans="1:14" ht="60" x14ac:dyDescent="0.2">
      <c r="A157" s="96">
        <v>22</v>
      </c>
      <c r="B157" s="98" t="s">
        <v>255</v>
      </c>
      <c r="C157" s="24" t="s">
        <v>254</v>
      </c>
      <c r="D157" s="17" t="s">
        <v>134</v>
      </c>
      <c r="E157" s="97"/>
      <c r="F157" s="91" t="s">
        <v>234</v>
      </c>
      <c r="G157" s="88">
        <v>1487.22</v>
      </c>
      <c r="H157" s="88">
        <v>297</v>
      </c>
      <c r="I157" s="88">
        <v>107</v>
      </c>
      <c r="J157" s="88">
        <v>13</v>
      </c>
      <c r="K157" s="88"/>
      <c r="L157" s="88">
        <v>177</v>
      </c>
      <c r="M157" s="88">
        <v>1.1000000000000001</v>
      </c>
      <c r="N157" s="88"/>
    </row>
    <row r="158" spans="1:14" outlineLevel="1" x14ac:dyDescent="0.2">
      <c r="A158" s="96"/>
      <c r="B158" s="95"/>
      <c r="C158" s="15" t="s">
        <v>250</v>
      </c>
      <c r="D158" s="16" t="s">
        <v>197</v>
      </c>
      <c r="E158" s="92">
        <v>5.49</v>
      </c>
      <c r="F158" s="29">
        <v>1.1000000000000001</v>
      </c>
      <c r="G158" s="29">
        <v>97.39</v>
      </c>
      <c r="H158" s="29">
        <v>107.13</v>
      </c>
      <c r="I158" s="29">
        <v>107.13</v>
      </c>
      <c r="J158" s="88"/>
      <c r="K158" s="88"/>
      <c r="L158" s="88"/>
      <c r="M158" s="88"/>
      <c r="N158" s="88"/>
    </row>
    <row r="159" spans="1:14" outlineLevel="1" x14ac:dyDescent="0.2">
      <c r="A159" s="96"/>
      <c r="B159" s="93" t="s">
        <v>249</v>
      </c>
      <c r="C159" s="15" t="s">
        <v>248</v>
      </c>
      <c r="D159" s="16" t="s">
        <v>215</v>
      </c>
      <c r="E159" s="92">
        <v>4.9400000000000004</v>
      </c>
      <c r="F159" s="29">
        <v>0.99</v>
      </c>
      <c r="G159" s="29">
        <v>13.15</v>
      </c>
      <c r="H159" s="29">
        <v>13.02</v>
      </c>
      <c r="I159" s="88"/>
      <c r="J159" s="29">
        <v>13.02</v>
      </c>
      <c r="K159" s="88"/>
      <c r="L159" s="88"/>
      <c r="M159" s="88"/>
      <c r="N159" s="88"/>
    </row>
    <row r="160" spans="1:14" outlineLevel="1" x14ac:dyDescent="0.2">
      <c r="A160" s="94" t="s">
        <v>196</v>
      </c>
      <c r="B160" s="93" t="s">
        <v>208</v>
      </c>
      <c r="C160" s="15" t="s">
        <v>253</v>
      </c>
      <c r="D160" s="16" t="s">
        <v>14</v>
      </c>
      <c r="E160" s="92">
        <v>2.52</v>
      </c>
      <c r="F160" s="29">
        <v>0.504</v>
      </c>
      <c r="G160" s="29">
        <v>352.22</v>
      </c>
      <c r="H160" s="29">
        <v>177.52</v>
      </c>
      <c r="I160" s="88"/>
      <c r="J160" s="88"/>
      <c r="K160" s="88"/>
      <c r="L160" s="29">
        <v>177.52</v>
      </c>
      <c r="M160" s="88"/>
      <c r="N160" s="88"/>
    </row>
    <row r="161" spans="1:14" ht="72" x14ac:dyDescent="0.2">
      <c r="A161" s="96">
        <v>23</v>
      </c>
      <c r="B161" s="98" t="s">
        <v>252</v>
      </c>
      <c r="C161" s="24" t="s">
        <v>251</v>
      </c>
      <c r="D161" s="17" t="s">
        <v>134</v>
      </c>
      <c r="E161" s="97"/>
      <c r="F161" s="91" t="s">
        <v>234</v>
      </c>
      <c r="G161" s="88">
        <v>346.01</v>
      </c>
      <c r="H161" s="88">
        <v>69</v>
      </c>
      <c r="I161" s="88">
        <v>62</v>
      </c>
      <c r="J161" s="88">
        <v>7</v>
      </c>
      <c r="K161" s="88"/>
      <c r="L161" s="88"/>
      <c r="M161" s="88">
        <v>0.63</v>
      </c>
      <c r="N161" s="88"/>
    </row>
    <row r="162" spans="1:14" outlineLevel="1" x14ac:dyDescent="0.2">
      <c r="A162" s="96"/>
      <c r="B162" s="95"/>
      <c r="C162" s="15" t="s">
        <v>250</v>
      </c>
      <c r="D162" s="16" t="s">
        <v>197</v>
      </c>
      <c r="E162" s="92">
        <v>3.1680000000000001</v>
      </c>
      <c r="F162" s="29">
        <v>0.63</v>
      </c>
      <c r="G162" s="29">
        <v>97.39</v>
      </c>
      <c r="H162" s="29">
        <v>61.36</v>
      </c>
      <c r="I162" s="29">
        <v>61.36</v>
      </c>
      <c r="J162" s="88"/>
      <c r="K162" s="88"/>
      <c r="L162" s="88"/>
      <c r="M162" s="88"/>
      <c r="N162" s="88"/>
    </row>
    <row r="163" spans="1:14" outlineLevel="1" x14ac:dyDescent="0.2">
      <c r="A163" s="96"/>
      <c r="B163" s="93" t="s">
        <v>249</v>
      </c>
      <c r="C163" s="15" t="s">
        <v>248</v>
      </c>
      <c r="D163" s="16" t="s">
        <v>215</v>
      </c>
      <c r="E163" s="92">
        <v>2.85</v>
      </c>
      <c r="F163" s="29">
        <v>0.56999999999999995</v>
      </c>
      <c r="G163" s="29">
        <v>13.15</v>
      </c>
      <c r="H163" s="29">
        <v>7.5</v>
      </c>
      <c r="I163" s="88"/>
      <c r="J163" s="29">
        <v>7.5</v>
      </c>
      <c r="K163" s="88"/>
      <c r="L163" s="88"/>
      <c r="M163" s="88"/>
      <c r="N163" s="88"/>
    </row>
    <row r="164" spans="1:14" ht="72" x14ac:dyDescent="0.2">
      <c r="A164" s="96">
        <v>24</v>
      </c>
      <c r="B164" s="98" t="s">
        <v>247</v>
      </c>
      <c r="C164" s="24" t="s">
        <v>246</v>
      </c>
      <c r="D164" s="17" t="s">
        <v>49</v>
      </c>
      <c r="E164" s="97"/>
      <c r="F164" s="91" t="s">
        <v>245</v>
      </c>
      <c r="G164" s="88">
        <v>174862.42</v>
      </c>
      <c r="H164" s="88">
        <v>432</v>
      </c>
      <c r="I164" s="88">
        <v>76</v>
      </c>
      <c r="J164" s="88">
        <v>1</v>
      </c>
      <c r="K164" s="88"/>
      <c r="L164" s="88">
        <v>355</v>
      </c>
      <c r="M164" s="88">
        <v>0.78</v>
      </c>
      <c r="N164" s="88"/>
    </row>
    <row r="165" spans="1:14" outlineLevel="1" x14ac:dyDescent="0.2">
      <c r="A165" s="96"/>
      <c r="B165" s="95"/>
      <c r="C165" s="15" t="s">
        <v>244</v>
      </c>
      <c r="D165" s="16" t="s">
        <v>197</v>
      </c>
      <c r="E165" s="92">
        <v>315.01</v>
      </c>
      <c r="F165" s="29">
        <v>0.78</v>
      </c>
      <c r="G165" s="29">
        <v>97.39</v>
      </c>
      <c r="H165" s="29">
        <v>75.959999999999994</v>
      </c>
      <c r="I165" s="29">
        <v>75.959999999999994</v>
      </c>
      <c r="J165" s="88"/>
      <c r="K165" s="88"/>
      <c r="L165" s="88"/>
      <c r="M165" s="88"/>
      <c r="N165" s="88"/>
    </row>
    <row r="166" spans="1:14" outlineLevel="1" x14ac:dyDescent="0.2">
      <c r="A166" s="96"/>
      <c r="B166" s="95"/>
      <c r="C166" s="15" t="s">
        <v>243</v>
      </c>
      <c r="D166" s="16" t="s">
        <v>197</v>
      </c>
      <c r="E166" s="92">
        <v>0.25</v>
      </c>
      <c r="F166" s="88"/>
      <c r="G166" s="29">
        <v>97.39</v>
      </c>
      <c r="H166" s="88"/>
      <c r="I166" s="88"/>
      <c r="J166" s="88"/>
      <c r="K166" s="88"/>
      <c r="L166" s="88"/>
      <c r="M166" s="88"/>
      <c r="N166" s="88"/>
    </row>
    <row r="167" spans="1:14" ht="22.5" outlineLevel="1" x14ac:dyDescent="0.2">
      <c r="A167" s="96"/>
      <c r="B167" s="93" t="s">
        <v>242</v>
      </c>
      <c r="C167" s="15" t="s">
        <v>241</v>
      </c>
      <c r="D167" s="16" t="s">
        <v>215</v>
      </c>
      <c r="E167" s="92">
        <v>0.25</v>
      </c>
      <c r="F167" s="88"/>
      <c r="G167" s="29">
        <v>797.68</v>
      </c>
      <c r="H167" s="88"/>
      <c r="I167" s="88"/>
      <c r="J167" s="88"/>
      <c r="K167" s="88"/>
      <c r="L167" s="88"/>
      <c r="M167" s="88"/>
      <c r="N167" s="88"/>
    </row>
    <row r="168" spans="1:14" ht="22.5" outlineLevel="1" x14ac:dyDescent="0.2">
      <c r="A168" s="96"/>
      <c r="B168" s="93" t="s">
        <v>225</v>
      </c>
      <c r="C168" s="15" t="s">
        <v>224</v>
      </c>
      <c r="D168" s="16" t="s">
        <v>215</v>
      </c>
      <c r="E168" s="92">
        <v>0.37</v>
      </c>
      <c r="F168" s="88"/>
      <c r="G168" s="29">
        <v>682.09</v>
      </c>
      <c r="H168" s="88"/>
      <c r="I168" s="88"/>
      <c r="J168" s="88"/>
      <c r="K168" s="88"/>
      <c r="L168" s="88"/>
      <c r="M168" s="88"/>
      <c r="N168" s="88"/>
    </row>
    <row r="169" spans="1:14" outlineLevel="1" x14ac:dyDescent="0.2">
      <c r="A169" s="94" t="s">
        <v>221</v>
      </c>
      <c r="B169" s="93" t="s">
        <v>240</v>
      </c>
      <c r="C169" s="15" t="s">
        <v>239</v>
      </c>
      <c r="D169" s="16" t="s">
        <v>18</v>
      </c>
      <c r="E169" s="92">
        <v>1</v>
      </c>
      <c r="F169" s="29">
        <v>2.5000000000000001E-3</v>
      </c>
      <c r="G169" s="29">
        <v>24576.27</v>
      </c>
      <c r="H169" s="29">
        <v>61.44</v>
      </c>
      <c r="I169" s="88"/>
      <c r="J169" s="88"/>
      <c r="K169" s="88"/>
      <c r="L169" s="29">
        <v>61.44</v>
      </c>
      <c r="M169" s="88"/>
      <c r="N169" s="88"/>
    </row>
    <row r="170" spans="1:14" outlineLevel="1" x14ac:dyDescent="0.2">
      <c r="A170" s="94" t="s">
        <v>196</v>
      </c>
      <c r="B170" s="93" t="s">
        <v>238</v>
      </c>
      <c r="C170" s="15" t="s">
        <v>50</v>
      </c>
      <c r="D170" s="16" t="s">
        <v>14</v>
      </c>
      <c r="E170" s="92">
        <v>85.111099999999993</v>
      </c>
      <c r="F170" s="29">
        <v>0.21010000000000001</v>
      </c>
      <c r="G170" s="29">
        <v>1400</v>
      </c>
      <c r="H170" s="29">
        <v>294.14</v>
      </c>
      <c r="I170" s="88"/>
      <c r="J170" s="88"/>
      <c r="K170" s="88"/>
      <c r="L170" s="29">
        <v>294.14</v>
      </c>
      <c r="M170" s="88"/>
      <c r="N170" s="88"/>
    </row>
    <row r="171" spans="1:14" ht="36" x14ac:dyDescent="0.2">
      <c r="A171" s="96">
        <v>25</v>
      </c>
      <c r="B171" s="98" t="s">
        <v>237</v>
      </c>
      <c r="C171" s="24" t="s">
        <v>236</v>
      </c>
      <c r="D171" s="17" t="s">
        <v>235</v>
      </c>
      <c r="E171" s="97"/>
      <c r="F171" s="91" t="s">
        <v>234</v>
      </c>
      <c r="G171" s="88">
        <v>286.83999999999997</v>
      </c>
      <c r="H171" s="88">
        <v>57</v>
      </c>
      <c r="I171" s="88">
        <v>12</v>
      </c>
      <c r="J171" s="88">
        <v>4</v>
      </c>
      <c r="K171" s="88"/>
      <c r="L171" s="88">
        <v>41</v>
      </c>
      <c r="M171" s="88">
        <v>0.12</v>
      </c>
      <c r="N171" s="88"/>
    </row>
    <row r="172" spans="1:14" outlineLevel="1" x14ac:dyDescent="0.2">
      <c r="A172" s="96"/>
      <c r="B172" s="95"/>
      <c r="C172" s="15" t="s">
        <v>233</v>
      </c>
      <c r="D172" s="16" t="s">
        <v>197</v>
      </c>
      <c r="E172" s="92">
        <v>0.61</v>
      </c>
      <c r="F172" s="29">
        <v>0.12</v>
      </c>
      <c r="G172" s="29">
        <v>97.39</v>
      </c>
      <c r="H172" s="29">
        <v>11.69</v>
      </c>
      <c r="I172" s="29">
        <v>11.69</v>
      </c>
      <c r="J172" s="88"/>
      <c r="K172" s="88"/>
      <c r="L172" s="88"/>
      <c r="M172" s="88"/>
      <c r="N172" s="88"/>
    </row>
    <row r="173" spans="1:14" ht="22.5" outlineLevel="1" x14ac:dyDescent="0.2">
      <c r="A173" s="94" t="s">
        <v>196</v>
      </c>
      <c r="B173" s="93" t="s">
        <v>227</v>
      </c>
      <c r="C173" s="15" t="s">
        <v>226</v>
      </c>
      <c r="D173" s="16" t="s">
        <v>232</v>
      </c>
      <c r="E173" s="92">
        <v>0.61</v>
      </c>
      <c r="F173" s="29">
        <v>0.12</v>
      </c>
      <c r="G173" s="29">
        <v>28.99</v>
      </c>
      <c r="H173" s="29">
        <v>3.48</v>
      </c>
      <c r="I173" s="88"/>
      <c r="J173" s="29">
        <v>3.48</v>
      </c>
      <c r="K173" s="88"/>
      <c r="L173" s="88"/>
      <c r="M173" s="88"/>
      <c r="N173" s="88"/>
    </row>
    <row r="174" spans="1:14" outlineLevel="1" x14ac:dyDescent="0.2">
      <c r="A174" s="94" t="s">
        <v>196</v>
      </c>
      <c r="B174" s="93" t="s">
        <v>231</v>
      </c>
      <c r="C174" s="15" t="s">
        <v>130</v>
      </c>
      <c r="D174" s="16" t="s">
        <v>5</v>
      </c>
      <c r="E174" s="92">
        <v>4.5</v>
      </c>
      <c r="F174" s="29">
        <v>0.9</v>
      </c>
      <c r="G174" s="29">
        <v>46.61</v>
      </c>
      <c r="H174" s="29">
        <v>41.95</v>
      </c>
      <c r="I174" s="88"/>
      <c r="J174" s="88"/>
      <c r="K174" s="88"/>
      <c r="L174" s="29">
        <v>41.95</v>
      </c>
      <c r="M174" s="88"/>
      <c r="N174" s="88"/>
    </row>
    <row r="175" spans="1:14" ht="72" x14ac:dyDescent="0.2">
      <c r="A175" s="96">
        <v>26</v>
      </c>
      <c r="B175" s="98" t="s">
        <v>230</v>
      </c>
      <c r="C175" s="24" t="s">
        <v>229</v>
      </c>
      <c r="D175" s="17" t="s">
        <v>17</v>
      </c>
      <c r="E175" s="97"/>
      <c r="F175" s="88">
        <v>2</v>
      </c>
      <c r="G175" s="88">
        <v>12166.77</v>
      </c>
      <c r="H175" s="88">
        <v>24334</v>
      </c>
      <c r="I175" s="88">
        <v>286</v>
      </c>
      <c r="J175" s="88">
        <v>34</v>
      </c>
      <c r="K175" s="88"/>
      <c r="L175" s="88">
        <v>24014</v>
      </c>
      <c r="M175" s="88">
        <v>2.94</v>
      </c>
      <c r="N175" s="88"/>
    </row>
    <row r="176" spans="1:14" outlineLevel="1" x14ac:dyDescent="0.2">
      <c r="A176" s="96"/>
      <c r="B176" s="95"/>
      <c r="C176" s="15" t="s">
        <v>228</v>
      </c>
      <c r="D176" s="16" t="s">
        <v>197</v>
      </c>
      <c r="E176" s="92">
        <v>1.47</v>
      </c>
      <c r="F176" s="29">
        <v>2.94</v>
      </c>
      <c r="G176" s="29">
        <v>97.39</v>
      </c>
      <c r="H176" s="29">
        <v>286.33</v>
      </c>
      <c r="I176" s="29">
        <v>286.33</v>
      </c>
      <c r="J176" s="88"/>
      <c r="K176" s="88"/>
      <c r="L176" s="88"/>
      <c r="M176" s="88"/>
      <c r="N176" s="88"/>
    </row>
    <row r="177" spans="1:14" ht="22.5" outlineLevel="1" x14ac:dyDescent="0.2">
      <c r="A177" s="96"/>
      <c r="B177" s="93" t="s">
        <v>227</v>
      </c>
      <c r="C177" s="15" t="s">
        <v>226</v>
      </c>
      <c r="D177" s="16" t="s">
        <v>215</v>
      </c>
      <c r="E177" s="92">
        <v>0.35</v>
      </c>
      <c r="F177" s="29">
        <v>0.7</v>
      </c>
      <c r="G177" s="29">
        <v>28.99</v>
      </c>
      <c r="H177" s="29">
        <v>20.29</v>
      </c>
      <c r="I177" s="88"/>
      <c r="J177" s="29">
        <v>20.29</v>
      </c>
      <c r="K177" s="88"/>
      <c r="L177" s="88"/>
      <c r="M177" s="88"/>
      <c r="N177" s="88"/>
    </row>
    <row r="178" spans="1:14" ht="22.5" outlineLevel="1" x14ac:dyDescent="0.2">
      <c r="A178" s="96"/>
      <c r="B178" s="93" t="s">
        <v>225</v>
      </c>
      <c r="C178" s="15" t="s">
        <v>224</v>
      </c>
      <c r="D178" s="16" t="s">
        <v>215</v>
      </c>
      <c r="E178" s="92">
        <v>0.01</v>
      </c>
      <c r="F178" s="29">
        <v>0.02</v>
      </c>
      <c r="G178" s="29">
        <v>682.09</v>
      </c>
      <c r="H178" s="29">
        <v>13.64</v>
      </c>
      <c r="I178" s="88"/>
      <c r="J178" s="29">
        <v>13.64</v>
      </c>
      <c r="K178" s="88"/>
      <c r="L178" s="88"/>
      <c r="M178" s="88"/>
      <c r="N178" s="88"/>
    </row>
    <row r="179" spans="1:14" outlineLevel="1" x14ac:dyDescent="0.2">
      <c r="A179" s="96"/>
      <c r="B179" s="93" t="s">
        <v>223</v>
      </c>
      <c r="C179" s="15" t="s">
        <v>222</v>
      </c>
      <c r="D179" s="16" t="s">
        <v>18</v>
      </c>
      <c r="E179" s="92">
        <v>1E-4</v>
      </c>
      <c r="F179" s="29">
        <v>2.9999999999999997E-4</v>
      </c>
      <c r="G179" s="29">
        <v>47460</v>
      </c>
      <c r="H179" s="29">
        <v>14.24</v>
      </c>
      <c r="I179" s="88"/>
      <c r="J179" s="88"/>
      <c r="K179" s="88"/>
      <c r="L179" s="29">
        <v>14.24</v>
      </c>
      <c r="M179" s="88"/>
      <c r="N179" s="88"/>
    </row>
    <row r="180" spans="1:14" outlineLevel="1" x14ac:dyDescent="0.2">
      <c r="A180" s="94" t="s">
        <v>221</v>
      </c>
      <c r="B180" s="93" t="s">
        <v>220</v>
      </c>
      <c r="C180" s="15" t="s">
        <v>138</v>
      </c>
      <c r="D180" s="16" t="s">
        <v>12</v>
      </c>
      <c r="E180" s="92">
        <v>1</v>
      </c>
      <c r="F180" s="29">
        <v>2</v>
      </c>
      <c r="G180" s="29">
        <v>12000</v>
      </c>
      <c r="H180" s="29">
        <v>24000</v>
      </c>
      <c r="I180" s="88"/>
      <c r="J180" s="88"/>
      <c r="K180" s="88"/>
      <c r="L180" s="29">
        <v>24000</v>
      </c>
      <c r="M180" s="88"/>
      <c r="N180" s="88"/>
    </row>
    <row r="181" spans="1:14" ht="24" x14ac:dyDescent="0.2">
      <c r="A181" s="96">
        <v>27</v>
      </c>
      <c r="B181" s="98" t="s">
        <v>219</v>
      </c>
      <c r="C181" s="24" t="s">
        <v>64</v>
      </c>
      <c r="D181" s="17" t="s">
        <v>65</v>
      </c>
      <c r="E181" s="97"/>
      <c r="F181" s="91" t="s">
        <v>213</v>
      </c>
      <c r="G181" s="88">
        <v>295.8</v>
      </c>
      <c r="H181" s="88">
        <v>781</v>
      </c>
      <c r="I181" s="88">
        <v>149</v>
      </c>
      <c r="J181" s="88">
        <v>632</v>
      </c>
      <c r="K181" s="88"/>
      <c r="L181" s="88"/>
      <c r="M181" s="88">
        <v>1.53</v>
      </c>
      <c r="N181" s="88"/>
    </row>
    <row r="182" spans="1:14" outlineLevel="1" x14ac:dyDescent="0.2">
      <c r="A182" s="96"/>
      <c r="B182" s="95"/>
      <c r="C182" s="15" t="s">
        <v>218</v>
      </c>
      <c r="D182" s="16" t="s">
        <v>197</v>
      </c>
      <c r="E182" s="92">
        <v>0.57799999999999996</v>
      </c>
      <c r="F182" s="29">
        <v>1.53</v>
      </c>
      <c r="G182" s="29">
        <v>97.39</v>
      </c>
      <c r="H182" s="29">
        <v>149.01</v>
      </c>
      <c r="I182" s="29">
        <v>149.01</v>
      </c>
      <c r="J182" s="88"/>
      <c r="K182" s="88"/>
      <c r="L182" s="88"/>
      <c r="M182" s="88"/>
      <c r="N182" s="88"/>
    </row>
    <row r="183" spans="1:14" ht="22.5" outlineLevel="1" x14ac:dyDescent="0.2">
      <c r="A183" s="96"/>
      <c r="B183" s="93" t="s">
        <v>217</v>
      </c>
      <c r="C183" s="15" t="s">
        <v>216</v>
      </c>
      <c r="D183" s="16" t="s">
        <v>215</v>
      </c>
      <c r="E183" s="92">
        <v>0.28999999999999998</v>
      </c>
      <c r="F183" s="29">
        <v>0.77</v>
      </c>
      <c r="G183" s="29">
        <v>825.9</v>
      </c>
      <c r="H183" s="29">
        <v>635.94000000000005</v>
      </c>
      <c r="I183" s="88"/>
      <c r="J183" s="29">
        <v>635.94000000000005</v>
      </c>
      <c r="K183" s="88"/>
      <c r="L183" s="88"/>
      <c r="M183" s="88"/>
      <c r="N183" s="88"/>
    </row>
    <row r="184" spans="1:14" ht="24" x14ac:dyDescent="0.2">
      <c r="A184" s="96">
        <v>28</v>
      </c>
      <c r="B184" s="98" t="s">
        <v>214</v>
      </c>
      <c r="C184" s="24" t="s">
        <v>66</v>
      </c>
      <c r="D184" s="17" t="s">
        <v>65</v>
      </c>
      <c r="E184" s="97"/>
      <c r="F184" s="91" t="s">
        <v>213</v>
      </c>
      <c r="G184" s="88">
        <v>209.97</v>
      </c>
      <c r="H184" s="88">
        <v>554</v>
      </c>
      <c r="I184" s="88"/>
      <c r="J184" s="88">
        <v>554</v>
      </c>
      <c r="K184" s="88"/>
      <c r="L184" s="88"/>
      <c r="M184" s="88"/>
      <c r="N184" s="88"/>
    </row>
    <row r="185" spans="1:14" x14ac:dyDescent="0.2">
      <c r="A185" s="356" t="s">
        <v>212</v>
      </c>
      <c r="B185" s="357"/>
      <c r="C185" s="357"/>
      <c r="D185" s="357"/>
      <c r="E185" s="357"/>
      <c r="F185" s="357"/>
      <c r="G185" s="357"/>
      <c r="H185" s="45">
        <v>463586</v>
      </c>
      <c r="I185" s="88"/>
      <c r="J185" s="88"/>
      <c r="K185" s="88"/>
      <c r="L185" s="88"/>
      <c r="M185" s="45">
        <v>1539.02</v>
      </c>
      <c r="N185" s="45">
        <v>4.96</v>
      </c>
    </row>
    <row r="186" spans="1:14" ht="19.149999999999999" customHeight="1" x14ac:dyDescent="0.2">
      <c r="A186" s="361" t="s">
        <v>67</v>
      </c>
      <c r="B186" s="357"/>
      <c r="C186" s="357"/>
      <c r="D186" s="357"/>
      <c r="E186" s="357"/>
      <c r="F186" s="357"/>
      <c r="G186" s="357"/>
      <c r="H186" s="357"/>
      <c r="I186" s="357"/>
      <c r="J186" s="357"/>
      <c r="K186" s="357"/>
      <c r="L186" s="357"/>
      <c r="M186" s="357"/>
      <c r="N186" s="357"/>
    </row>
    <row r="187" spans="1:14" ht="24" x14ac:dyDescent="0.2">
      <c r="A187" s="96">
        <v>29</v>
      </c>
      <c r="B187" s="98" t="s">
        <v>211</v>
      </c>
      <c r="C187" s="24" t="s">
        <v>210</v>
      </c>
      <c r="D187" s="17" t="s">
        <v>69</v>
      </c>
      <c r="E187" s="97"/>
      <c r="F187" s="91" t="s">
        <v>202</v>
      </c>
      <c r="G187" s="88">
        <v>3516.49</v>
      </c>
      <c r="H187" s="88">
        <v>2356</v>
      </c>
      <c r="I187" s="88">
        <v>1305</v>
      </c>
      <c r="J187" s="88"/>
      <c r="K187" s="88"/>
      <c r="L187" s="88">
        <v>1051</v>
      </c>
      <c r="M187" s="88">
        <v>13.4</v>
      </c>
      <c r="N187" s="88"/>
    </row>
    <row r="188" spans="1:14" outlineLevel="1" x14ac:dyDescent="0.2">
      <c r="A188" s="96"/>
      <c r="B188" s="95"/>
      <c r="C188" s="15" t="s">
        <v>209</v>
      </c>
      <c r="D188" s="16" t="s">
        <v>197</v>
      </c>
      <c r="E188" s="92">
        <v>20</v>
      </c>
      <c r="F188" s="29">
        <v>13.4</v>
      </c>
      <c r="G188" s="29">
        <v>97.39</v>
      </c>
      <c r="H188" s="29">
        <v>1305.03</v>
      </c>
      <c r="I188" s="29">
        <v>1305.03</v>
      </c>
      <c r="J188" s="88"/>
      <c r="K188" s="88"/>
      <c r="L188" s="88"/>
      <c r="M188" s="88"/>
      <c r="N188" s="88"/>
    </row>
    <row r="189" spans="1:14" ht="22.5" outlineLevel="1" x14ac:dyDescent="0.2">
      <c r="A189" s="94" t="s">
        <v>196</v>
      </c>
      <c r="B189" s="93" t="s">
        <v>195</v>
      </c>
      <c r="C189" s="15" t="s">
        <v>70</v>
      </c>
      <c r="D189" s="16" t="s">
        <v>18</v>
      </c>
      <c r="E189" s="92">
        <v>0.01</v>
      </c>
      <c r="F189" s="29">
        <v>6.7000000000000002E-3</v>
      </c>
      <c r="G189" s="29">
        <v>34745.760000000002</v>
      </c>
      <c r="H189" s="29">
        <v>232.8</v>
      </c>
      <c r="I189" s="88"/>
      <c r="J189" s="88"/>
      <c r="K189" s="88"/>
      <c r="L189" s="29">
        <v>232.8</v>
      </c>
      <c r="M189" s="88"/>
      <c r="N189" s="88"/>
    </row>
    <row r="190" spans="1:14" outlineLevel="1" x14ac:dyDescent="0.2">
      <c r="A190" s="94" t="s">
        <v>196</v>
      </c>
      <c r="B190" s="93" t="s">
        <v>208</v>
      </c>
      <c r="C190" s="15" t="s">
        <v>47</v>
      </c>
      <c r="D190" s="16" t="s">
        <v>18</v>
      </c>
      <c r="E190" s="92">
        <v>0.01</v>
      </c>
      <c r="F190" s="29">
        <v>6.7000000000000002E-3</v>
      </c>
      <c r="G190" s="29">
        <v>112710</v>
      </c>
      <c r="H190" s="29">
        <v>755.16</v>
      </c>
      <c r="I190" s="88"/>
      <c r="J190" s="88"/>
      <c r="K190" s="88"/>
      <c r="L190" s="29">
        <v>755.16</v>
      </c>
      <c r="M190" s="88"/>
      <c r="N190" s="88"/>
    </row>
    <row r="191" spans="1:14" outlineLevel="1" x14ac:dyDescent="0.2">
      <c r="A191" s="94" t="s">
        <v>196</v>
      </c>
      <c r="B191" s="93" t="s">
        <v>207</v>
      </c>
      <c r="C191" s="15" t="s">
        <v>46</v>
      </c>
      <c r="D191" s="16" t="s">
        <v>18</v>
      </c>
      <c r="E191" s="92">
        <v>1E-3</v>
      </c>
      <c r="F191" s="29">
        <v>6.9999999999999999E-4</v>
      </c>
      <c r="G191" s="29">
        <v>88730</v>
      </c>
      <c r="H191" s="29">
        <v>62.11</v>
      </c>
      <c r="I191" s="88"/>
      <c r="J191" s="88"/>
      <c r="K191" s="88"/>
      <c r="L191" s="29">
        <v>62.11</v>
      </c>
      <c r="M191" s="88"/>
      <c r="N191" s="88"/>
    </row>
    <row r="192" spans="1:14" outlineLevel="1" x14ac:dyDescent="0.2">
      <c r="A192" s="94" t="s">
        <v>196</v>
      </c>
      <c r="B192" s="93" t="s">
        <v>206</v>
      </c>
      <c r="C192" s="15" t="s">
        <v>71</v>
      </c>
      <c r="D192" s="16" t="s">
        <v>18</v>
      </c>
      <c r="E192" s="92">
        <v>1E-4</v>
      </c>
      <c r="F192" s="29">
        <v>1E-4</v>
      </c>
      <c r="G192" s="29">
        <v>53970</v>
      </c>
      <c r="H192" s="29">
        <v>5.4</v>
      </c>
      <c r="I192" s="88"/>
      <c r="J192" s="88"/>
      <c r="K192" s="88"/>
      <c r="L192" s="29">
        <v>5.4</v>
      </c>
      <c r="M192" s="88"/>
      <c r="N192" s="88"/>
    </row>
    <row r="193" spans="1:14" ht="60" x14ac:dyDescent="0.2">
      <c r="A193" s="96">
        <v>30</v>
      </c>
      <c r="B193" s="98" t="s">
        <v>205</v>
      </c>
      <c r="C193" s="24" t="s">
        <v>72</v>
      </c>
      <c r="D193" s="17" t="s">
        <v>73</v>
      </c>
      <c r="E193" s="97"/>
      <c r="F193" s="91" t="s">
        <v>202</v>
      </c>
      <c r="G193" s="88">
        <v>36.04</v>
      </c>
      <c r="H193" s="88">
        <v>24</v>
      </c>
      <c r="I193" s="88">
        <v>24</v>
      </c>
      <c r="J193" s="88"/>
      <c r="K193" s="88"/>
      <c r="L193" s="88"/>
      <c r="M193" s="88">
        <v>0.25</v>
      </c>
      <c r="N193" s="88"/>
    </row>
    <row r="194" spans="1:14" ht="22.5" outlineLevel="1" x14ac:dyDescent="0.2">
      <c r="A194" s="96"/>
      <c r="B194" s="95"/>
      <c r="C194" s="15" t="s">
        <v>201</v>
      </c>
      <c r="D194" s="16" t="s">
        <v>197</v>
      </c>
      <c r="E194" s="92">
        <v>0.185</v>
      </c>
      <c r="F194" s="29">
        <v>0.12</v>
      </c>
      <c r="G194" s="29">
        <v>97.39</v>
      </c>
      <c r="H194" s="29">
        <v>11.69</v>
      </c>
      <c r="I194" s="29">
        <v>11.69</v>
      </c>
      <c r="J194" s="88"/>
      <c r="K194" s="88"/>
      <c r="L194" s="88"/>
      <c r="M194" s="88"/>
      <c r="N194" s="88"/>
    </row>
    <row r="195" spans="1:14" ht="22.5" outlineLevel="1" x14ac:dyDescent="0.2">
      <c r="A195" s="96"/>
      <c r="B195" s="95"/>
      <c r="C195" s="15" t="s">
        <v>204</v>
      </c>
      <c r="D195" s="16" t="s">
        <v>197</v>
      </c>
      <c r="E195" s="92">
        <v>0.185</v>
      </c>
      <c r="F195" s="29">
        <v>0.12</v>
      </c>
      <c r="G195" s="29">
        <v>97.39</v>
      </c>
      <c r="H195" s="29">
        <v>11.69</v>
      </c>
      <c r="I195" s="29">
        <v>11.69</v>
      </c>
      <c r="J195" s="88"/>
      <c r="K195" s="88"/>
      <c r="L195" s="88"/>
      <c r="M195" s="88"/>
      <c r="N195" s="88"/>
    </row>
    <row r="196" spans="1:14" ht="24" x14ac:dyDescent="0.2">
      <c r="A196" s="96">
        <v>31</v>
      </c>
      <c r="B196" s="98" t="s">
        <v>203</v>
      </c>
      <c r="C196" s="24" t="s">
        <v>74</v>
      </c>
      <c r="D196" s="17" t="s">
        <v>75</v>
      </c>
      <c r="E196" s="97"/>
      <c r="F196" s="91" t="s">
        <v>202</v>
      </c>
      <c r="G196" s="88">
        <v>70.12</v>
      </c>
      <c r="H196" s="88">
        <v>47</v>
      </c>
      <c r="I196" s="88">
        <v>47</v>
      </c>
      <c r="J196" s="88"/>
      <c r="K196" s="88"/>
      <c r="L196" s="88"/>
      <c r="M196" s="88">
        <v>0.48</v>
      </c>
      <c r="N196" s="88"/>
    </row>
    <row r="197" spans="1:14" ht="22.5" outlineLevel="1" x14ac:dyDescent="0.2">
      <c r="A197" s="96"/>
      <c r="B197" s="95"/>
      <c r="C197" s="15" t="s">
        <v>201</v>
      </c>
      <c r="D197" s="16" t="s">
        <v>197</v>
      </c>
      <c r="E197" s="92">
        <v>0.72</v>
      </c>
      <c r="F197" s="29">
        <v>0.48</v>
      </c>
      <c r="G197" s="29">
        <v>97.39</v>
      </c>
      <c r="H197" s="29">
        <v>46.75</v>
      </c>
      <c r="I197" s="29">
        <v>46.75</v>
      </c>
      <c r="J197" s="88"/>
      <c r="K197" s="88"/>
      <c r="L197" s="88"/>
      <c r="M197" s="88"/>
      <c r="N197" s="88"/>
    </row>
    <row r="198" spans="1:14" x14ac:dyDescent="0.2">
      <c r="A198" s="96">
        <v>32</v>
      </c>
      <c r="B198" s="98" t="s">
        <v>200</v>
      </c>
      <c r="C198" s="24" t="s">
        <v>76</v>
      </c>
      <c r="D198" s="17" t="s">
        <v>77</v>
      </c>
      <c r="E198" s="97"/>
      <c r="F198" s="88">
        <v>67</v>
      </c>
      <c r="G198" s="88">
        <v>55.64</v>
      </c>
      <c r="H198" s="88">
        <v>3728</v>
      </c>
      <c r="I198" s="88">
        <v>3393</v>
      </c>
      <c r="J198" s="88"/>
      <c r="K198" s="88"/>
      <c r="L198" s="88">
        <v>335</v>
      </c>
      <c r="M198" s="88">
        <v>34.840000000000003</v>
      </c>
      <c r="N198" s="88"/>
    </row>
    <row r="199" spans="1:14" outlineLevel="1" x14ac:dyDescent="0.2">
      <c r="A199" s="96"/>
      <c r="B199" s="95"/>
      <c r="C199" s="15" t="s">
        <v>199</v>
      </c>
      <c r="D199" s="16" t="s">
        <v>197</v>
      </c>
      <c r="E199" s="92">
        <v>0.26</v>
      </c>
      <c r="F199" s="29">
        <v>17.420000000000002</v>
      </c>
      <c r="G199" s="29">
        <v>97.39</v>
      </c>
      <c r="H199" s="29">
        <v>1696.53</v>
      </c>
      <c r="I199" s="29">
        <v>1696.53</v>
      </c>
      <c r="J199" s="88"/>
      <c r="K199" s="88"/>
      <c r="L199" s="88"/>
      <c r="M199" s="88"/>
      <c r="N199" s="88"/>
    </row>
    <row r="200" spans="1:14" outlineLevel="1" x14ac:dyDescent="0.2">
      <c r="A200" s="96"/>
      <c r="B200" s="95"/>
      <c r="C200" s="15" t="s">
        <v>198</v>
      </c>
      <c r="D200" s="16" t="s">
        <v>197</v>
      </c>
      <c r="E200" s="92">
        <v>0.26</v>
      </c>
      <c r="F200" s="29">
        <v>17.420000000000002</v>
      </c>
      <c r="G200" s="29">
        <v>97.39</v>
      </c>
      <c r="H200" s="29">
        <v>1696.53</v>
      </c>
      <c r="I200" s="29">
        <v>1696.53</v>
      </c>
      <c r="J200" s="88"/>
      <c r="K200" s="88"/>
      <c r="L200" s="88"/>
      <c r="M200" s="88"/>
      <c r="N200" s="88"/>
    </row>
    <row r="201" spans="1:14" outlineLevel="1" x14ac:dyDescent="0.2">
      <c r="A201" s="94" t="s">
        <v>196</v>
      </c>
      <c r="B201" s="93" t="s">
        <v>195</v>
      </c>
      <c r="C201" s="15" t="s">
        <v>78</v>
      </c>
      <c r="D201" s="16" t="s">
        <v>14</v>
      </c>
      <c r="E201" s="92">
        <v>2</v>
      </c>
      <c r="F201" s="29">
        <v>134</v>
      </c>
      <c r="G201" s="29">
        <v>2.5</v>
      </c>
      <c r="H201" s="29">
        <v>335</v>
      </c>
      <c r="I201" s="88"/>
      <c r="J201" s="88"/>
      <c r="K201" s="88"/>
      <c r="L201" s="29">
        <v>335</v>
      </c>
      <c r="M201" s="88"/>
      <c r="N201" s="88"/>
    </row>
    <row r="202" spans="1:14" x14ac:dyDescent="0.2">
      <c r="A202" s="356" t="s">
        <v>194</v>
      </c>
      <c r="B202" s="357"/>
      <c r="C202" s="357"/>
      <c r="D202" s="357"/>
      <c r="E202" s="357"/>
      <c r="F202" s="357"/>
      <c r="G202" s="357"/>
      <c r="H202" s="45">
        <v>11412</v>
      </c>
      <c r="I202" s="88"/>
      <c r="J202" s="88"/>
      <c r="K202" s="88"/>
      <c r="L202" s="88"/>
      <c r="M202" s="45">
        <v>52.45</v>
      </c>
      <c r="N202" s="88"/>
    </row>
    <row r="203" spans="1:14" x14ac:dyDescent="0.2">
      <c r="A203" s="363" t="s">
        <v>193</v>
      </c>
      <c r="B203" s="364"/>
      <c r="C203" s="364"/>
      <c r="D203" s="364"/>
      <c r="E203" s="364"/>
      <c r="F203" s="364"/>
      <c r="G203" s="364"/>
      <c r="H203" s="364"/>
      <c r="I203" s="364"/>
      <c r="J203" s="364"/>
      <c r="K203" s="364"/>
      <c r="L203" s="364"/>
      <c r="M203" s="364"/>
      <c r="N203" s="364"/>
    </row>
    <row r="204" spans="1:14" x14ac:dyDescent="0.2">
      <c r="A204" s="360" t="s">
        <v>192</v>
      </c>
      <c r="B204" s="357"/>
      <c r="C204" s="357"/>
      <c r="D204" s="357"/>
      <c r="E204" s="357"/>
      <c r="F204" s="357"/>
      <c r="G204" s="357"/>
      <c r="H204" s="91">
        <v>263350</v>
      </c>
      <c r="I204" s="91">
        <v>145721</v>
      </c>
      <c r="J204" s="91">
        <v>14086</v>
      </c>
      <c r="K204" s="91">
        <v>426</v>
      </c>
      <c r="L204" s="91">
        <v>103543</v>
      </c>
      <c r="M204" s="91">
        <v>1431.49</v>
      </c>
      <c r="N204" s="91">
        <v>4.3899999999999997</v>
      </c>
    </row>
    <row r="205" spans="1:14" x14ac:dyDescent="0.2">
      <c r="A205" s="360" t="s">
        <v>191</v>
      </c>
      <c r="B205" s="357"/>
      <c r="C205" s="357"/>
      <c r="D205" s="357"/>
      <c r="E205" s="357"/>
      <c r="F205" s="357"/>
      <c r="G205" s="357"/>
      <c r="H205" s="91">
        <v>288941</v>
      </c>
      <c r="I205" s="91">
        <v>161301</v>
      </c>
      <c r="J205" s="91">
        <v>16094</v>
      </c>
      <c r="K205" s="91">
        <v>481</v>
      </c>
      <c r="L205" s="91">
        <v>111546</v>
      </c>
      <c r="M205" s="91">
        <v>1591.48</v>
      </c>
      <c r="N205" s="91">
        <v>4.96</v>
      </c>
    </row>
    <row r="206" spans="1:14" x14ac:dyDescent="0.2">
      <c r="A206" s="360" t="s">
        <v>190</v>
      </c>
      <c r="B206" s="357"/>
      <c r="C206" s="357"/>
      <c r="D206" s="357"/>
      <c r="E206" s="357"/>
      <c r="F206" s="357"/>
      <c r="G206" s="357"/>
      <c r="H206" s="91">
        <v>132152</v>
      </c>
      <c r="I206" s="88"/>
      <c r="J206" s="88"/>
      <c r="K206" s="88"/>
      <c r="L206" s="88"/>
      <c r="M206" s="88"/>
      <c r="N206" s="88"/>
    </row>
    <row r="207" spans="1:14" x14ac:dyDescent="0.2">
      <c r="A207" s="360" t="s">
        <v>176</v>
      </c>
      <c r="B207" s="357"/>
      <c r="C207" s="357"/>
      <c r="D207" s="357"/>
      <c r="E207" s="357"/>
      <c r="F207" s="357"/>
      <c r="G207" s="357"/>
      <c r="H207" s="88"/>
      <c r="I207" s="88"/>
      <c r="J207" s="88"/>
      <c r="K207" s="88"/>
      <c r="L207" s="88"/>
      <c r="M207" s="88"/>
      <c r="N207" s="88"/>
    </row>
    <row r="208" spans="1:14" x14ac:dyDescent="0.2">
      <c r="A208" s="360" t="s">
        <v>189</v>
      </c>
      <c r="B208" s="357"/>
      <c r="C208" s="357"/>
      <c r="D208" s="357"/>
      <c r="E208" s="357"/>
      <c r="F208" s="357"/>
      <c r="G208" s="357"/>
      <c r="H208" s="91">
        <v>251</v>
      </c>
      <c r="I208" s="88"/>
      <c r="J208" s="88"/>
      <c r="K208" s="88"/>
      <c r="L208" s="88"/>
      <c r="M208" s="88"/>
      <c r="N208" s="88"/>
    </row>
    <row r="209" spans="1:14" x14ac:dyDescent="0.2">
      <c r="A209" s="360" t="s">
        <v>188</v>
      </c>
      <c r="B209" s="357"/>
      <c r="C209" s="357"/>
      <c r="D209" s="357"/>
      <c r="E209" s="357"/>
      <c r="F209" s="357"/>
      <c r="G209" s="357"/>
      <c r="H209" s="91">
        <v>3494</v>
      </c>
      <c r="I209" s="88"/>
      <c r="J209" s="88"/>
      <c r="K209" s="88"/>
      <c r="L209" s="88"/>
      <c r="M209" s="88"/>
      <c r="N209" s="88"/>
    </row>
    <row r="210" spans="1:14" x14ac:dyDescent="0.2">
      <c r="A210" s="360" t="s">
        <v>187</v>
      </c>
      <c r="B210" s="357"/>
      <c r="C210" s="357"/>
      <c r="D210" s="357"/>
      <c r="E210" s="357"/>
      <c r="F210" s="357"/>
      <c r="G210" s="357"/>
      <c r="H210" s="91">
        <v>2024</v>
      </c>
      <c r="I210" s="88"/>
      <c r="J210" s="88"/>
      <c r="K210" s="88"/>
      <c r="L210" s="88"/>
      <c r="M210" s="88"/>
      <c r="N210" s="88"/>
    </row>
    <row r="211" spans="1:14" x14ac:dyDescent="0.2">
      <c r="A211" s="360" t="s">
        <v>186</v>
      </c>
      <c r="B211" s="357"/>
      <c r="C211" s="357"/>
      <c r="D211" s="357"/>
      <c r="E211" s="357"/>
      <c r="F211" s="357"/>
      <c r="G211" s="357"/>
      <c r="H211" s="91">
        <v>298</v>
      </c>
      <c r="I211" s="88"/>
      <c r="J211" s="88"/>
      <c r="K211" s="88"/>
      <c r="L211" s="88"/>
      <c r="M211" s="88"/>
      <c r="N211" s="88"/>
    </row>
    <row r="212" spans="1:14" x14ac:dyDescent="0.2">
      <c r="A212" s="360" t="s">
        <v>185</v>
      </c>
      <c r="B212" s="357"/>
      <c r="C212" s="357"/>
      <c r="D212" s="357"/>
      <c r="E212" s="357"/>
      <c r="F212" s="357"/>
      <c r="G212" s="357"/>
      <c r="H212" s="91">
        <v>51781</v>
      </c>
      <c r="I212" s="88"/>
      <c r="J212" s="88"/>
      <c r="K212" s="88"/>
      <c r="L212" s="88"/>
      <c r="M212" s="88"/>
      <c r="N212" s="88"/>
    </row>
    <row r="213" spans="1:14" x14ac:dyDescent="0.2">
      <c r="A213" s="360" t="s">
        <v>184</v>
      </c>
      <c r="B213" s="357"/>
      <c r="C213" s="357"/>
      <c r="D213" s="357"/>
      <c r="E213" s="357"/>
      <c r="F213" s="357"/>
      <c r="G213" s="357"/>
      <c r="H213" s="91">
        <v>235</v>
      </c>
      <c r="I213" s="88"/>
      <c r="J213" s="88"/>
      <c r="K213" s="88"/>
      <c r="L213" s="88"/>
      <c r="M213" s="88"/>
      <c r="N213" s="88"/>
    </row>
    <row r="214" spans="1:14" x14ac:dyDescent="0.2">
      <c r="A214" s="360" t="s">
        <v>183</v>
      </c>
      <c r="B214" s="357"/>
      <c r="C214" s="357"/>
      <c r="D214" s="357"/>
      <c r="E214" s="357"/>
      <c r="F214" s="357"/>
      <c r="G214" s="357"/>
      <c r="H214" s="91">
        <v>139</v>
      </c>
      <c r="I214" s="88"/>
      <c r="J214" s="88"/>
      <c r="K214" s="88"/>
      <c r="L214" s="88"/>
      <c r="M214" s="88"/>
      <c r="N214" s="88"/>
    </row>
    <row r="215" spans="1:14" x14ac:dyDescent="0.2">
      <c r="A215" s="360" t="s">
        <v>182</v>
      </c>
      <c r="B215" s="357"/>
      <c r="C215" s="357"/>
      <c r="D215" s="357"/>
      <c r="E215" s="357"/>
      <c r="F215" s="357"/>
      <c r="G215" s="357"/>
      <c r="H215" s="91">
        <v>4043</v>
      </c>
      <c r="I215" s="88"/>
      <c r="J215" s="88"/>
      <c r="K215" s="88"/>
      <c r="L215" s="88"/>
      <c r="M215" s="88"/>
      <c r="N215" s="88"/>
    </row>
    <row r="216" spans="1:14" x14ac:dyDescent="0.2">
      <c r="A216" s="360" t="s">
        <v>181</v>
      </c>
      <c r="B216" s="357"/>
      <c r="C216" s="357"/>
      <c r="D216" s="357"/>
      <c r="E216" s="357"/>
      <c r="F216" s="357"/>
      <c r="G216" s="357"/>
      <c r="H216" s="91">
        <v>3473</v>
      </c>
      <c r="I216" s="88"/>
      <c r="J216" s="88"/>
      <c r="K216" s="88"/>
      <c r="L216" s="88"/>
      <c r="M216" s="88"/>
      <c r="N216" s="88"/>
    </row>
    <row r="217" spans="1:14" x14ac:dyDescent="0.2">
      <c r="A217" s="360" t="s">
        <v>180</v>
      </c>
      <c r="B217" s="357"/>
      <c r="C217" s="357"/>
      <c r="D217" s="357"/>
      <c r="E217" s="357"/>
      <c r="F217" s="357"/>
      <c r="G217" s="357"/>
      <c r="H217" s="91">
        <v>63047</v>
      </c>
      <c r="I217" s="88"/>
      <c r="J217" s="88"/>
      <c r="K217" s="88"/>
      <c r="L217" s="88"/>
      <c r="M217" s="88"/>
      <c r="N217" s="88"/>
    </row>
    <row r="218" spans="1:14" x14ac:dyDescent="0.2">
      <c r="A218" s="360" t="s">
        <v>179</v>
      </c>
      <c r="B218" s="357"/>
      <c r="C218" s="357"/>
      <c r="D218" s="357"/>
      <c r="E218" s="357"/>
      <c r="F218" s="357"/>
      <c r="G218" s="357"/>
      <c r="H218" s="91">
        <v>3213</v>
      </c>
      <c r="I218" s="88"/>
      <c r="J218" s="88"/>
      <c r="K218" s="88"/>
      <c r="L218" s="88"/>
      <c r="M218" s="88"/>
      <c r="N218" s="88"/>
    </row>
    <row r="219" spans="1:14" x14ac:dyDescent="0.2">
      <c r="A219" s="360" t="s">
        <v>178</v>
      </c>
      <c r="B219" s="357"/>
      <c r="C219" s="357"/>
      <c r="D219" s="357"/>
      <c r="E219" s="357"/>
      <c r="F219" s="357"/>
      <c r="G219" s="357"/>
      <c r="H219" s="91">
        <v>154</v>
      </c>
      <c r="I219" s="88"/>
      <c r="J219" s="88"/>
      <c r="K219" s="88"/>
      <c r="L219" s="88"/>
      <c r="M219" s="88"/>
      <c r="N219" s="88"/>
    </row>
    <row r="220" spans="1:14" x14ac:dyDescent="0.2">
      <c r="A220" s="360" t="s">
        <v>177</v>
      </c>
      <c r="B220" s="357"/>
      <c r="C220" s="357"/>
      <c r="D220" s="357"/>
      <c r="E220" s="357"/>
      <c r="F220" s="357"/>
      <c r="G220" s="357"/>
      <c r="H220" s="91">
        <v>79018</v>
      </c>
      <c r="I220" s="88"/>
      <c r="J220" s="88"/>
      <c r="K220" s="88"/>
      <c r="L220" s="88"/>
      <c r="M220" s="88"/>
      <c r="N220" s="88"/>
    </row>
    <row r="221" spans="1:14" x14ac:dyDescent="0.2">
      <c r="A221" s="360" t="s">
        <v>176</v>
      </c>
      <c r="B221" s="357"/>
      <c r="C221" s="357"/>
      <c r="D221" s="357"/>
      <c r="E221" s="357"/>
      <c r="F221" s="357"/>
      <c r="G221" s="357"/>
      <c r="H221" s="88"/>
      <c r="I221" s="88"/>
      <c r="J221" s="88"/>
      <c r="K221" s="88"/>
      <c r="L221" s="88"/>
      <c r="M221" s="88"/>
      <c r="N221" s="88"/>
    </row>
    <row r="222" spans="1:14" x14ac:dyDescent="0.2">
      <c r="A222" s="360" t="s">
        <v>175</v>
      </c>
      <c r="B222" s="357"/>
      <c r="C222" s="357"/>
      <c r="D222" s="357"/>
      <c r="E222" s="357"/>
      <c r="F222" s="357"/>
      <c r="G222" s="357"/>
      <c r="H222" s="91">
        <v>3308</v>
      </c>
      <c r="I222" s="88"/>
      <c r="J222" s="88"/>
      <c r="K222" s="88"/>
      <c r="L222" s="88"/>
      <c r="M222" s="88"/>
      <c r="N222" s="88"/>
    </row>
    <row r="223" spans="1:14" x14ac:dyDescent="0.2">
      <c r="A223" s="360" t="s">
        <v>174</v>
      </c>
      <c r="B223" s="357"/>
      <c r="C223" s="357"/>
      <c r="D223" s="357"/>
      <c r="E223" s="357"/>
      <c r="F223" s="357"/>
      <c r="G223" s="357"/>
      <c r="H223" s="91">
        <v>2284</v>
      </c>
      <c r="I223" s="88"/>
      <c r="J223" s="88"/>
      <c r="K223" s="88"/>
      <c r="L223" s="88"/>
      <c r="M223" s="88"/>
      <c r="N223" s="88"/>
    </row>
    <row r="224" spans="1:14" x14ac:dyDescent="0.2">
      <c r="A224" s="360" t="s">
        <v>173</v>
      </c>
      <c r="B224" s="357"/>
      <c r="C224" s="357"/>
      <c r="D224" s="357"/>
      <c r="E224" s="357"/>
      <c r="F224" s="357"/>
      <c r="G224" s="357"/>
      <c r="H224" s="91">
        <v>599</v>
      </c>
      <c r="I224" s="88"/>
      <c r="J224" s="88"/>
      <c r="K224" s="88"/>
      <c r="L224" s="88"/>
      <c r="M224" s="88"/>
      <c r="N224" s="88"/>
    </row>
    <row r="225" spans="1:14" x14ac:dyDescent="0.2">
      <c r="A225" s="360" t="s">
        <v>172</v>
      </c>
      <c r="B225" s="357"/>
      <c r="C225" s="357"/>
      <c r="D225" s="357"/>
      <c r="E225" s="357"/>
      <c r="F225" s="357"/>
      <c r="G225" s="357"/>
      <c r="H225" s="91">
        <v>1717</v>
      </c>
      <c r="I225" s="88"/>
      <c r="J225" s="88"/>
      <c r="K225" s="88"/>
      <c r="L225" s="88"/>
      <c r="M225" s="88"/>
      <c r="N225" s="88"/>
    </row>
    <row r="226" spans="1:14" x14ac:dyDescent="0.2">
      <c r="A226" s="360" t="s">
        <v>171</v>
      </c>
      <c r="B226" s="357"/>
      <c r="C226" s="357"/>
      <c r="D226" s="357"/>
      <c r="E226" s="357"/>
      <c r="F226" s="357"/>
      <c r="G226" s="357"/>
      <c r="H226" s="91">
        <v>33475</v>
      </c>
      <c r="I226" s="88"/>
      <c r="J226" s="88"/>
      <c r="K226" s="88"/>
      <c r="L226" s="88"/>
      <c r="M226" s="88"/>
      <c r="N226" s="88"/>
    </row>
    <row r="227" spans="1:14" x14ac:dyDescent="0.2">
      <c r="A227" s="360" t="s">
        <v>170</v>
      </c>
      <c r="B227" s="357"/>
      <c r="C227" s="357"/>
      <c r="D227" s="357"/>
      <c r="E227" s="357"/>
      <c r="F227" s="357"/>
      <c r="G227" s="357"/>
      <c r="H227" s="91">
        <v>35472</v>
      </c>
      <c r="I227" s="88"/>
      <c r="J227" s="88"/>
      <c r="K227" s="88"/>
      <c r="L227" s="88"/>
      <c r="M227" s="88"/>
      <c r="N227" s="88"/>
    </row>
    <row r="228" spans="1:14" x14ac:dyDescent="0.2">
      <c r="A228" s="360" t="s">
        <v>169</v>
      </c>
      <c r="B228" s="357"/>
      <c r="C228" s="357"/>
      <c r="D228" s="357"/>
      <c r="E228" s="357"/>
      <c r="F228" s="357"/>
      <c r="G228" s="357"/>
      <c r="H228" s="91">
        <v>75</v>
      </c>
      <c r="I228" s="88"/>
      <c r="J228" s="88"/>
      <c r="K228" s="88"/>
      <c r="L228" s="88"/>
      <c r="M228" s="88"/>
      <c r="N228" s="88"/>
    </row>
    <row r="229" spans="1:14" x14ac:dyDescent="0.2">
      <c r="A229" s="360" t="s">
        <v>168</v>
      </c>
      <c r="B229" s="357"/>
      <c r="C229" s="357"/>
      <c r="D229" s="357"/>
      <c r="E229" s="357"/>
      <c r="F229" s="357"/>
      <c r="G229" s="357"/>
      <c r="H229" s="91">
        <v>1651</v>
      </c>
      <c r="I229" s="88"/>
      <c r="J229" s="88"/>
      <c r="K229" s="88"/>
      <c r="L229" s="88"/>
      <c r="M229" s="88"/>
      <c r="N229" s="88"/>
    </row>
    <row r="230" spans="1:14" x14ac:dyDescent="0.2">
      <c r="A230" s="360" t="s">
        <v>167</v>
      </c>
      <c r="B230" s="357"/>
      <c r="C230" s="357"/>
      <c r="D230" s="357"/>
      <c r="E230" s="357"/>
      <c r="F230" s="357"/>
      <c r="G230" s="357"/>
      <c r="H230" s="91">
        <v>437</v>
      </c>
      <c r="I230" s="88"/>
      <c r="J230" s="88"/>
      <c r="K230" s="88"/>
      <c r="L230" s="88"/>
      <c r="M230" s="88"/>
      <c r="N230" s="88"/>
    </row>
    <row r="231" spans="1:14" x14ac:dyDescent="0.2">
      <c r="A231" s="356" t="s">
        <v>166</v>
      </c>
      <c r="B231" s="357"/>
      <c r="C231" s="357"/>
      <c r="D231" s="357"/>
      <c r="E231" s="357"/>
      <c r="F231" s="357"/>
      <c r="G231" s="357"/>
      <c r="H231" s="88"/>
      <c r="I231" s="88"/>
      <c r="J231" s="88"/>
      <c r="K231" s="88"/>
      <c r="L231" s="88"/>
      <c r="M231" s="88"/>
      <c r="N231" s="88"/>
    </row>
    <row r="232" spans="1:14" x14ac:dyDescent="0.2">
      <c r="A232" s="360" t="s">
        <v>165</v>
      </c>
      <c r="B232" s="357"/>
      <c r="C232" s="357"/>
      <c r="D232" s="357"/>
      <c r="E232" s="357"/>
      <c r="F232" s="357"/>
      <c r="G232" s="357"/>
      <c r="H232" s="91">
        <v>489731</v>
      </c>
      <c r="I232" s="88"/>
      <c r="J232" s="88"/>
      <c r="K232" s="88"/>
      <c r="L232" s="88"/>
      <c r="M232" s="91">
        <v>1584.26</v>
      </c>
      <c r="N232" s="91">
        <v>4.95</v>
      </c>
    </row>
    <row r="233" spans="1:14" x14ac:dyDescent="0.2">
      <c r="A233" s="360" t="s">
        <v>164</v>
      </c>
      <c r="B233" s="357"/>
      <c r="C233" s="357"/>
      <c r="D233" s="357"/>
      <c r="E233" s="357"/>
      <c r="F233" s="357"/>
      <c r="G233" s="357"/>
      <c r="H233" s="91">
        <v>10380</v>
      </c>
      <c r="I233" s="88"/>
      <c r="J233" s="88"/>
      <c r="K233" s="88"/>
      <c r="L233" s="88"/>
      <c r="M233" s="91">
        <v>7.22</v>
      </c>
      <c r="N233" s="91">
        <v>0.01</v>
      </c>
    </row>
    <row r="234" spans="1:14" x14ac:dyDescent="0.2">
      <c r="A234" s="360" t="s">
        <v>163</v>
      </c>
      <c r="B234" s="357"/>
      <c r="C234" s="357"/>
      <c r="D234" s="357"/>
      <c r="E234" s="357"/>
      <c r="F234" s="357"/>
      <c r="G234" s="357"/>
      <c r="H234" s="91">
        <v>500111</v>
      </c>
      <c r="I234" s="88"/>
      <c r="J234" s="88"/>
      <c r="K234" s="88"/>
      <c r="L234" s="88"/>
      <c r="M234" s="91">
        <v>1591.48</v>
      </c>
      <c r="N234" s="91">
        <v>4.96</v>
      </c>
    </row>
    <row r="235" spans="1:14" x14ac:dyDescent="0.2">
      <c r="A235" s="360" t="s">
        <v>162</v>
      </c>
      <c r="B235" s="357"/>
      <c r="C235" s="357"/>
      <c r="D235" s="357"/>
      <c r="E235" s="357"/>
      <c r="F235" s="357"/>
      <c r="G235" s="357"/>
      <c r="H235" s="88"/>
      <c r="I235" s="88"/>
      <c r="J235" s="88"/>
      <c r="K235" s="88"/>
      <c r="L235" s="88"/>
      <c r="M235" s="88"/>
      <c r="N235" s="88"/>
    </row>
    <row r="236" spans="1:14" x14ac:dyDescent="0.2">
      <c r="A236" s="360" t="s">
        <v>161</v>
      </c>
      <c r="B236" s="357"/>
      <c r="C236" s="357"/>
      <c r="D236" s="357"/>
      <c r="E236" s="357"/>
      <c r="F236" s="357"/>
      <c r="G236" s="357"/>
      <c r="H236" s="91">
        <v>111546</v>
      </c>
      <c r="I236" s="88"/>
      <c r="J236" s="88"/>
      <c r="K236" s="88"/>
      <c r="L236" s="88"/>
      <c r="M236" s="88"/>
      <c r="N236" s="88"/>
    </row>
    <row r="237" spans="1:14" x14ac:dyDescent="0.2">
      <c r="A237" s="360" t="s">
        <v>160</v>
      </c>
      <c r="B237" s="357"/>
      <c r="C237" s="357"/>
      <c r="D237" s="357"/>
      <c r="E237" s="357"/>
      <c r="F237" s="357"/>
      <c r="G237" s="357"/>
      <c r="H237" s="91">
        <v>16094</v>
      </c>
      <c r="I237" s="88"/>
      <c r="J237" s="88"/>
      <c r="K237" s="88"/>
      <c r="L237" s="88"/>
      <c r="M237" s="88"/>
      <c r="N237" s="88"/>
    </row>
    <row r="238" spans="1:14" x14ac:dyDescent="0.2">
      <c r="A238" s="360" t="s">
        <v>159</v>
      </c>
      <c r="B238" s="357"/>
      <c r="C238" s="357"/>
      <c r="D238" s="357"/>
      <c r="E238" s="357"/>
      <c r="F238" s="357"/>
      <c r="G238" s="357"/>
      <c r="H238" s="91">
        <v>161782</v>
      </c>
      <c r="I238" s="88"/>
      <c r="J238" s="88"/>
      <c r="K238" s="88"/>
      <c r="L238" s="88"/>
      <c r="M238" s="88"/>
      <c r="N238" s="88"/>
    </row>
    <row r="239" spans="1:14" x14ac:dyDescent="0.2">
      <c r="A239" s="360" t="s">
        <v>158</v>
      </c>
      <c r="B239" s="357"/>
      <c r="C239" s="357"/>
      <c r="D239" s="357"/>
      <c r="E239" s="357"/>
      <c r="F239" s="357"/>
      <c r="G239" s="357"/>
      <c r="H239" s="91">
        <v>132152</v>
      </c>
      <c r="I239" s="88"/>
      <c r="J239" s="88"/>
      <c r="K239" s="88"/>
      <c r="L239" s="88"/>
      <c r="M239" s="88"/>
      <c r="N239" s="88"/>
    </row>
    <row r="240" spans="1:14" x14ac:dyDescent="0.2">
      <c r="A240" s="360" t="s">
        <v>157</v>
      </c>
      <c r="B240" s="357"/>
      <c r="C240" s="357"/>
      <c r="D240" s="357"/>
      <c r="E240" s="357"/>
      <c r="F240" s="357"/>
      <c r="G240" s="357"/>
      <c r="H240" s="91">
        <v>79018</v>
      </c>
      <c r="I240" s="88"/>
      <c r="J240" s="88"/>
      <c r="K240" s="88"/>
      <c r="L240" s="88"/>
      <c r="M240" s="88"/>
      <c r="N240" s="88"/>
    </row>
    <row r="241" spans="1:14" x14ac:dyDescent="0.2">
      <c r="A241" s="356" t="s">
        <v>156</v>
      </c>
      <c r="B241" s="371"/>
      <c r="C241" s="371"/>
      <c r="D241" s="371"/>
      <c r="E241" s="371"/>
      <c r="F241" s="371"/>
      <c r="G241" s="371"/>
      <c r="H241" s="89">
        <v>475000</v>
      </c>
      <c r="I241" s="88"/>
      <c r="J241" s="88"/>
      <c r="K241" s="88"/>
      <c r="L241" s="88"/>
      <c r="M241" s="88"/>
      <c r="N241" s="88"/>
    </row>
    <row r="242" spans="1:14" x14ac:dyDescent="0.2">
      <c r="A242" s="360" t="s">
        <v>155</v>
      </c>
      <c r="B242" s="357"/>
      <c r="C242" s="357"/>
      <c r="D242" s="357"/>
      <c r="E242" s="357"/>
      <c r="F242" s="357"/>
      <c r="G242" s="357"/>
      <c r="H242" s="90">
        <v>85500</v>
      </c>
      <c r="I242" s="88"/>
      <c r="J242" s="88"/>
      <c r="K242" s="88"/>
      <c r="L242" s="88"/>
      <c r="M242" s="88"/>
      <c r="N242" s="88"/>
    </row>
    <row r="243" spans="1:14" x14ac:dyDescent="0.2">
      <c r="A243" s="356" t="s">
        <v>154</v>
      </c>
      <c r="B243" s="357"/>
      <c r="C243" s="357"/>
      <c r="D243" s="357"/>
      <c r="E243" s="357"/>
      <c r="F243" s="357"/>
      <c r="G243" s="357"/>
      <c r="H243" s="89">
        <v>560500</v>
      </c>
      <c r="I243" s="88"/>
      <c r="J243" s="88"/>
      <c r="K243" s="88"/>
      <c r="L243" s="88"/>
      <c r="M243" s="45">
        <v>1591.48</v>
      </c>
      <c r="N243" s="45">
        <v>4.96</v>
      </c>
    </row>
    <row r="244" spans="1:14" x14ac:dyDescent="0.2">
      <c r="A244" s="230"/>
      <c r="B244" s="231"/>
      <c r="C244" s="231"/>
      <c r="D244" s="231"/>
      <c r="E244" s="231"/>
      <c r="F244" s="231"/>
      <c r="G244" s="231"/>
      <c r="H244" s="232"/>
      <c r="I244" s="115"/>
      <c r="J244" s="115"/>
      <c r="K244" s="115"/>
      <c r="L244" s="115"/>
      <c r="M244" s="233"/>
      <c r="N244" s="233"/>
    </row>
    <row r="245" spans="1:14" x14ac:dyDescent="0.2">
      <c r="A245" s="230"/>
      <c r="B245" s="231"/>
      <c r="C245" s="231"/>
      <c r="D245" s="231"/>
      <c r="E245" s="231"/>
      <c r="F245" s="231"/>
      <c r="G245" s="231"/>
      <c r="H245" s="232"/>
      <c r="I245" s="115"/>
      <c r="J245" s="115"/>
      <c r="K245" s="115"/>
      <c r="L245" s="115"/>
      <c r="M245" s="233"/>
      <c r="N245" s="233"/>
    </row>
    <row r="246" spans="1:14" x14ac:dyDescent="0.2">
      <c r="A246" s="230"/>
      <c r="B246" s="231"/>
      <c r="C246" s="231"/>
      <c r="D246" s="231"/>
      <c r="E246" s="231"/>
      <c r="F246" s="231"/>
      <c r="G246" s="231"/>
      <c r="H246" s="232"/>
      <c r="I246" s="115"/>
      <c r="J246" s="115"/>
      <c r="K246" s="115"/>
      <c r="L246" s="115"/>
      <c r="M246" s="233"/>
      <c r="N246" s="233"/>
    </row>
    <row r="247" spans="1:14" x14ac:dyDescent="0.2">
      <c r="A247" s="230"/>
      <c r="B247" s="231"/>
      <c r="C247" s="231"/>
      <c r="D247" s="231"/>
      <c r="E247" s="231"/>
      <c r="F247" s="231"/>
      <c r="G247" s="231"/>
      <c r="H247" s="232"/>
      <c r="I247" s="115"/>
      <c r="J247" s="115"/>
      <c r="K247" s="115"/>
      <c r="L247" s="115"/>
      <c r="M247" s="233"/>
      <c r="N247" s="233"/>
    </row>
    <row r="248" spans="1:14" ht="15" x14ac:dyDescent="0.25">
      <c r="A248" s="40" t="s">
        <v>140</v>
      </c>
      <c r="B248" s="40"/>
      <c r="C248" s="228"/>
      <c r="D248" s="76"/>
      <c r="E248" s="77"/>
      <c r="F248" s="78" t="s">
        <v>141</v>
      </c>
      <c r="G248" s="78"/>
    </row>
    <row r="249" spans="1:14" ht="15" x14ac:dyDescent="0.25">
      <c r="A249" s="40"/>
      <c r="B249" s="40"/>
      <c r="C249" s="228"/>
      <c r="D249" s="76"/>
      <c r="E249" s="77"/>
      <c r="F249" s="78"/>
      <c r="G249" s="78"/>
    </row>
    <row r="250" spans="1:14" ht="15" x14ac:dyDescent="0.25">
      <c r="A250" s="79" t="s">
        <v>142</v>
      </c>
      <c r="B250" s="79"/>
      <c r="C250" s="229"/>
      <c r="D250" s="80"/>
      <c r="E250" s="79"/>
      <c r="F250" s="40" t="s">
        <v>143</v>
      </c>
      <c r="G250" s="40"/>
    </row>
    <row r="251" spans="1:14" ht="15" x14ac:dyDescent="0.25">
      <c r="A251" s="79"/>
      <c r="B251" s="79"/>
      <c r="C251" s="229"/>
      <c r="D251" s="80"/>
      <c r="E251" s="79"/>
      <c r="F251" s="40"/>
      <c r="G251" s="40"/>
    </row>
    <row r="252" spans="1:14" ht="15" x14ac:dyDescent="0.25">
      <c r="A252" s="79" t="s">
        <v>144</v>
      </c>
      <c r="B252" s="79"/>
      <c r="C252" s="79"/>
      <c r="D252" s="80"/>
      <c r="E252" s="79"/>
      <c r="F252" s="40" t="s">
        <v>145</v>
      </c>
      <c r="G252" s="40"/>
    </row>
    <row r="253" spans="1:14" ht="15" x14ac:dyDescent="0.25">
      <c r="A253" s="79"/>
      <c r="B253" s="79"/>
      <c r="C253" s="79"/>
      <c r="D253" s="80"/>
      <c r="E253" s="79"/>
      <c r="F253" s="40"/>
      <c r="G253" s="40"/>
    </row>
    <row r="254" spans="1:14" ht="15" x14ac:dyDescent="0.25">
      <c r="A254" s="79" t="s">
        <v>459</v>
      </c>
      <c r="B254" s="79"/>
      <c r="C254" s="79"/>
      <c r="D254" s="80"/>
      <c r="E254" s="79"/>
      <c r="F254" s="40" t="s">
        <v>460</v>
      </c>
      <c r="G254" s="40"/>
    </row>
  </sheetData>
  <mergeCells count="61">
    <mergeCell ref="E21:E22"/>
    <mergeCell ref="M20:M22"/>
    <mergeCell ref="I21:K21"/>
    <mergeCell ref="G21:G22"/>
    <mergeCell ref="H21:H22"/>
    <mergeCell ref="G20:L20"/>
    <mergeCell ref="A240:G240"/>
    <mergeCell ref="A241:G241"/>
    <mergeCell ref="A213:G213"/>
    <mergeCell ref="A214:G214"/>
    <mergeCell ref="A215:G215"/>
    <mergeCell ref="A230:G230"/>
    <mergeCell ref="A231:G231"/>
    <mergeCell ref="A216:G216"/>
    <mergeCell ref="A217:G217"/>
    <mergeCell ref="A218:G218"/>
    <mergeCell ref="A219:G219"/>
    <mergeCell ref="A226:G226"/>
    <mergeCell ref="A225:G225"/>
    <mergeCell ref="A227:G227"/>
    <mergeCell ref="A228:G228"/>
    <mergeCell ref="A229:G229"/>
    <mergeCell ref="F1:N1"/>
    <mergeCell ref="A205:G205"/>
    <mergeCell ref="A206:G206"/>
    <mergeCell ref="A207:G207"/>
    <mergeCell ref="A208:G208"/>
    <mergeCell ref="A203:N203"/>
    <mergeCell ref="A204:G204"/>
    <mergeCell ref="A24:N24"/>
    <mergeCell ref="A20:A22"/>
    <mergeCell ref="B20:B22"/>
    <mergeCell ref="C20:C22"/>
    <mergeCell ref="D20:D22"/>
    <mergeCell ref="D6:H6"/>
    <mergeCell ref="N20:N22"/>
    <mergeCell ref="F21:F22"/>
    <mergeCell ref="E20:F20"/>
    <mergeCell ref="A209:G209"/>
    <mergeCell ref="A210:G210"/>
    <mergeCell ref="A211:G211"/>
    <mergeCell ref="A212:G212"/>
    <mergeCell ref="A185:G185"/>
    <mergeCell ref="A186:N186"/>
    <mergeCell ref="A202:G202"/>
    <mergeCell ref="A243:G243"/>
    <mergeCell ref="F16:G16"/>
    <mergeCell ref="A234:G234"/>
    <mergeCell ref="A235:G235"/>
    <mergeCell ref="A236:G236"/>
    <mergeCell ref="A237:G237"/>
    <mergeCell ref="A238:G238"/>
    <mergeCell ref="A239:G239"/>
    <mergeCell ref="A220:G220"/>
    <mergeCell ref="A221:G221"/>
    <mergeCell ref="A242:G242"/>
    <mergeCell ref="A233:G233"/>
    <mergeCell ref="A222:G222"/>
    <mergeCell ref="A232:G232"/>
    <mergeCell ref="A223:G223"/>
    <mergeCell ref="A224:G224"/>
  </mergeCells>
  <phoneticPr fontId="1" type="noConversion"/>
  <pageMargins left="0.19685039370078741" right="0" top="0.47244094488188981" bottom="0.43307086614173229" header="0.23622047244094491" footer="0.2362204724409449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83"/>
  <sheetViews>
    <sheetView view="pageBreakPreview" topLeftCell="A58" zoomScale="90" zoomScaleNormal="100" zoomScaleSheetLayoutView="90" workbookViewId="0">
      <selection activeCell="I63" sqref="I63"/>
    </sheetView>
  </sheetViews>
  <sheetFormatPr defaultRowHeight="12.75" outlineLevelRow="2" x14ac:dyDescent="0.2"/>
  <cols>
    <col min="1" max="1" width="3.5703125" style="66" customWidth="1"/>
    <col min="2" max="2" width="34.42578125" style="2" customWidth="1"/>
    <col min="3" max="3" width="11.7109375" style="3" customWidth="1"/>
    <col min="4" max="4" width="14.7109375" style="1" customWidth="1"/>
    <col min="5" max="5" width="15" style="27" customWidth="1"/>
    <col min="6" max="7" width="9.140625" style="27"/>
    <col min="8" max="8" width="15.42578125" style="27" customWidth="1"/>
    <col min="9" max="9" width="15.28515625" style="27" customWidth="1"/>
    <col min="10" max="10" width="6.5703125" style="27" customWidth="1"/>
    <col min="11" max="11" width="9.140625" style="27"/>
    <col min="12" max="12" width="14.140625" style="27" customWidth="1"/>
    <col min="13" max="16384" width="9.140625" style="27"/>
  </cols>
  <sheetData>
    <row r="1" spans="1:13" x14ac:dyDescent="0.2">
      <c r="H1" s="27" t="s">
        <v>150</v>
      </c>
    </row>
    <row r="2" spans="1:13" ht="15.75" outlineLevel="2" x14ac:dyDescent="0.25">
      <c r="A2" s="4"/>
      <c r="B2" s="84" t="s">
        <v>151</v>
      </c>
      <c r="C2" s="27"/>
      <c r="D2" s="27"/>
      <c r="J2" s="85" t="s">
        <v>81</v>
      </c>
      <c r="K2" s="42"/>
      <c r="L2" s="42"/>
      <c r="M2" s="42"/>
    </row>
    <row r="3" spans="1:13" ht="15.75" outlineLevel="1" x14ac:dyDescent="0.25">
      <c r="A3" s="5"/>
      <c r="B3" s="42" t="s">
        <v>152</v>
      </c>
      <c r="C3" s="27"/>
      <c r="D3" s="27"/>
      <c r="J3" s="6" t="s">
        <v>82</v>
      </c>
      <c r="K3" s="42"/>
      <c r="L3" s="42"/>
      <c r="M3" s="42"/>
    </row>
    <row r="4" spans="1:13" ht="15.75" outlineLevel="1" x14ac:dyDescent="0.25">
      <c r="A4" s="5"/>
      <c r="B4" s="27" t="s">
        <v>153</v>
      </c>
      <c r="C4" s="27"/>
      <c r="D4" s="27"/>
      <c r="J4" s="7" t="s">
        <v>83</v>
      </c>
      <c r="K4" s="7"/>
      <c r="L4" s="7"/>
      <c r="M4" s="7"/>
    </row>
    <row r="5" spans="1:13" ht="15.75" outlineLevel="1" x14ac:dyDescent="0.25">
      <c r="A5" s="5"/>
      <c r="B5" s="27" t="s">
        <v>84</v>
      </c>
      <c r="C5" s="27"/>
      <c r="D5" s="27"/>
      <c r="J5" s="6" t="s">
        <v>84</v>
      </c>
      <c r="K5" s="42"/>
      <c r="L5" s="42"/>
      <c r="M5" s="42"/>
    </row>
    <row r="6" spans="1:13" outlineLevel="1" x14ac:dyDescent="0.2">
      <c r="A6" s="5"/>
      <c r="B6" s="27"/>
      <c r="C6" s="27"/>
      <c r="D6" s="27"/>
    </row>
    <row r="7" spans="1:13" ht="18.75" x14ac:dyDescent="0.3">
      <c r="A7" s="407" t="s">
        <v>85</v>
      </c>
      <c r="B7" s="407"/>
      <c r="C7" s="407"/>
      <c r="D7" s="407"/>
      <c r="E7" s="407"/>
      <c r="F7" s="407"/>
      <c r="G7" s="407"/>
      <c r="H7" s="407"/>
      <c r="I7" s="407"/>
      <c r="J7" s="407"/>
      <c r="K7" s="407"/>
      <c r="L7" s="407"/>
    </row>
    <row r="8" spans="1:13" ht="18.75" x14ac:dyDescent="0.3">
      <c r="A8" s="10"/>
      <c r="B8" s="8"/>
      <c r="C8" s="8"/>
      <c r="D8" s="8"/>
      <c r="E8" s="8"/>
      <c r="F8" s="8"/>
      <c r="G8" s="9"/>
      <c r="H8" s="9"/>
      <c r="I8" s="8"/>
      <c r="J8" s="8"/>
      <c r="K8" s="8"/>
      <c r="L8" s="8"/>
    </row>
    <row r="9" spans="1:13" ht="15.75" x14ac:dyDescent="0.25">
      <c r="A9" s="408" t="s">
        <v>86</v>
      </c>
      <c r="B9" s="408"/>
      <c r="C9" s="408"/>
      <c r="D9" s="408"/>
      <c r="E9" s="408"/>
      <c r="F9" s="408"/>
      <c r="G9" s="408"/>
      <c r="H9" s="408"/>
      <c r="I9" s="408"/>
      <c r="J9" s="408"/>
      <c r="K9" s="408"/>
      <c r="L9" s="408"/>
    </row>
    <row r="10" spans="1:13" x14ac:dyDescent="0.2">
      <c r="A10" s="409" t="s">
        <v>87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</row>
    <row r="11" spans="1:13" ht="15.75" x14ac:dyDescent="0.25">
      <c r="A11" s="408" t="s">
        <v>88</v>
      </c>
      <c r="B11" s="408"/>
      <c r="C11" s="408"/>
      <c r="D11" s="408"/>
      <c r="E11" s="408"/>
      <c r="F11" s="408"/>
      <c r="G11" s="408"/>
      <c r="H11" s="408"/>
      <c r="I11" s="408"/>
      <c r="J11" s="408"/>
      <c r="K11" s="408"/>
      <c r="L11" s="408"/>
    </row>
    <row r="12" spans="1:13" x14ac:dyDescent="0.2">
      <c r="A12" s="409" t="s">
        <v>89</v>
      </c>
      <c r="B12" s="409"/>
      <c r="C12" s="409"/>
      <c r="D12" s="409"/>
      <c r="E12" s="409"/>
      <c r="F12" s="409"/>
      <c r="G12" s="409"/>
      <c r="H12" s="409"/>
      <c r="I12" s="409"/>
      <c r="J12" s="409"/>
      <c r="K12" s="409"/>
      <c r="L12" s="409"/>
    </row>
    <row r="13" spans="1:13" ht="19.5" thickBot="1" x14ac:dyDescent="0.35">
      <c r="A13" s="10"/>
      <c r="B13" s="8"/>
      <c r="C13" s="8"/>
      <c r="D13" s="8"/>
      <c r="E13" s="8"/>
      <c r="F13" s="8"/>
      <c r="G13" s="9"/>
      <c r="H13" s="9"/>
      <c r="I13" s="8"/>
      <c r="J13" s="8"/>
      <c r="K13" s="8"/>
      <c r="L13" s="8"/>
    </row>
    <row r="14" spans="1:13" ht="13.5" thickBot="1" x14ac:dyDescent="0.25">
      <c r="A14" s="413" t="s">
        <v>90</v>
      </c>
      <c r="B14" s="415" t="s">
        <v>91</v>
      </c>
      <c r="C14" s="410" t="s">
        <v>92</v>
      </c>
      <c r="D14" s="412"/>
      <c r="E14" s="410" t="s">
        <v>93</v>
      </c>
      <c r="F14" s="411"/>
      <c r="G14" s="411"/>
      <c r="H14" s="412"/>
      <c r="I14" s="410" t="s">
        <v>94</v>
      </c>
      <c r="J14" s="411"/>
      <c r="K14" s="411"/>
      <c r="L14" s="412"/>
    </row>
    <row r="15" spans="1:13" ht="64.5" thickBot="1" x14ac:dyDescent="0.25">
      <c r="A15" s="414"/>
      <c r="B15" s="416"/>
      <c r="C15" s="11" t="s">
        <v>1</v>
      </c>
      <c r="D15" s="12" t="s">
        <v>95</v>
      </c>
      <c r="E15" s="11" t="s">
        <v>0</v>
      </c>
      <c r="F15" s="12" t="s">
        <v>1</v>
      </c>
      <c r="G15" s="13" t="s">
        <v>95</v>
      </c>
      <c r="H15" s="23" t="s">
        <v>96</v>
      </c>
      <c r="I15" s="11" t="s">
        <v>0</v>
      </c>
      <c r="J15" s="12" t="s">
        <v>1</v>
      </c>
      <c r="K15" s="11" t="s">
        <v>95</v>
      </c>
      <c r="L15" s="14" t="s">
        <v>97</v>
      </c>
    </row>
    <row r="16" spans="1:13" x14ac:dyDescent="0.2">
      <c r="A16" s="18">
        <v>1</v>
      </c>
      <c r="B16" s="19">
        <v>2</v>
      </c>
      <c r="C16" s="18">
        <v>3</v>
      </c>
      <c r="D16" s="19">
        <v>4</v>
      </c>
      <c r="E16" s="18">
        <v>5</v>
      </c>
      <c r="F16" s="19">
        <v>6</v>
      </c>
      <c r="G16" s="20">
        <v>7</v>
      </c>
      <c r="H16" s="21">
        <v>8</v>
      </c>
      <c r="I16" s="18">
        <v>9</v>
      </c>
      <c r="J16" s="19">
        <v>10</v>
      </c>
      <c r="K16" s="18">
        <v>11</v>
      </c>
      <c r="L16" s="22">
        <v>12</v>
      </c>
    </row>
    <row r="17" spans="1:13" s="40" customFormat="1" ht="15" x14ac:dyDescent="0.25">
      <c r="A17" s="361" t="s">
        <v>98</v>
      </c>
      <c r="B17" s="361"/>
      <c r="C17" s="361"/>
      <c r="D17" s="361"/>
      <c r="E17" s="361"/>
      <c r="F17" s="361"/>
      <c r="G17" s="361"/>
      <c r="H17" s="361"/>
      <c r="I17" s="361"/>
      <c r="J17" s="361"/>
      <c r="K17" s="361"/>
      <c r="L17" s="361"/>
      <c r="M17" s="27"/>
    </row>
    <row r="18" spans="1:13" ht="20.25" x14ac:dyDescent="0.2">
      <c r="A18" s="43">
        <v>1</v>
      </c>
      <c r="B18" s="44" t="s">
        <v>2</v>
      </c>
      <c r="C18" s="17" t="s">
        <v>3</v>
      </c>
      <c r="D18" s="45" t="s">
        <v>112</v>
      </c>
      <c r="E18" s="24" t="s">
        <v>99</v>
      </c>
      <c r="F18" s="31" t="s">
        <v>100</v>
      </c>
      <c r="G18" s="31">
        <v>40</v>
      </c>
      <c r="H18" s="31" t="s">
        <v>101</v>
      </c>
      <c r="I18" s="46"/>
      <c r="J18" s="46"/>
      <c r="K18" s="46"/>
      <c r="L18" s="46"/>
    </row>
    <row r="19" spans="1:13" ht="24.75" customHeight="1" x14ac:dyDescent="0.2">
      <c r="A19" s="385">
        <v>2</v>
      </c>
      <c r="B19" s="388" t="s">
        <v>4</v>
      </c>
      <c r="C19" s="378" t="s">
        <v>3</v>
      </c>
      <c r="D19" s="392" t="s">
        <v>112</v>
      </c>
      <c r="E19" s="32"/>
      <c r="F19" s="32"/>
      <c r="G19" s="32"/>
      <c r="H19" s="32"/>
      <c r="I19" s="15" t="s">
        <v>6</v>
      </c>
      <c r="J19" s="16" t="s">
        <v>7</v>
      </c>
      <c r="K19" s="29">
        <v>8.0000000000000002E-3</v>
      </c>
      <c r="L19" s="74" t="s">
        <v>128</v>
      </c>
    </row>
    <row r="20" spans="1:13" ht="22.5" outlineLevel="1" x14ac:dyDescent="0.2">
      <c r="A20" s="386"/>
      <c r="B20" s="389"/>
      <c r="C20" s="381"/>
      <c r="D20" s="393"/>
      <c r="E20" s="33"/>
      <c r="F20" s="33"/>
      <c r="G20" s="33"/>
      <c r="H20" s="33"/>
      <c r="I20" s="15" t="s">
        <v>8</v>
      </c>
      <c r="J20" s="16" t="s">
        <v>7</v>
      </c>
      <c r="K20" s="29">
        <v>0.124</v>
      </c>
      <c r="L20" s="74" t="s">
        <v>128</v>
      </c>
    </row>
    <row r="21" spans="1:13" ht="22.5" outlineLevel="1" x14ac:dyDescent="0.2">
      <c r="A21" s="386"/>
      <c r="B21" s="389"/>
      <c r="C21" s="381"/>
      <c r="D21" s="393"/>
      <c r="E21" s="33"/>
      <c r="F21" s="33"/>
      <c r="G21" s="33"/>
      <c r="H21" s="33"/>
      <c r="I21" s="15" t="s">
        <v>9</v>
      </c>
      <c r="J21" s="16" t="s">
        <v>10</v>
      </c>
      <c r="K21" s="29">
        <v>0.32</v>
      </c>
      <c r="L21" s="74" t="s">
        <v>128</v>
      </c>
    </row>
    <row r="22" spans="1:13" ht="22.5" outlineLevel="1" x14ac:dyDescent="0.2">
      <c r="A22" s="386"/>
      <c r="B22" s="389"/>
      <c r="C22" s="381"/>
      <c r="D22" s="393"/>
      <c r="E22" s="33"/>
      <c r="F22" s="33"/>
      <c r="G22" s="33"/>
      <c r="H22" s="33"/>
      <c r="I22" s="15" t="s">
        <v>11</v>
      </c>
      <c r="J22" s="16" t="s">
        <v>12</v>
      </c>
      <c r="K22" s="29">
        <v>2</v>
      </c>
      <c r="L22" s="74" t="s">
        <v>128</v>
      </c>
    </row>
    <row r="23" spans="1:13" outlineLevel="1" x14ac:dyDescent="0.2">
      <c r="A23" s="386"/>
      <c r="B23" s="389"/>
      <c r="C23" s="381"/>
      <c r="D23" s="393"/>
      <c r="E23" s="33"/>
      <c r="F23" s="33"/>
      <c r="G23" s="33"/>
      <c r="H23" s="33"/>
      <c r="I23" s="15" t="s">
        <v>13</v>
      </c>
      <c r="J23" s="16" t="s">
        <v>14</v>
      </c>
      <c r="K23" s="29">
        <v>2.133</v>
      </c>
      <c r="L23" s="74" t="s">
        <v>128</v>
      </c>
    </row>
    <row r="24" spans="1:13" ht="22.5" outlineLevel="1" x14ac:dyDescent="0.2">
      <c r="A24" s="387"/>
      <c r="B24" s="389"/>
      <c r="C24" s="381"/>
      <c r="D24" s="393"/>
      <c r="E24" s="33"/>
      <c r="F24" s="33"/>
      <c r="G24" s="33"/>
      <c r="H24" s="33"/>
      <c r="I24" s="15" t="s">
        <v>15</v>
      </c>
      <c r="J24" s="16" t="s">
        <v>16</v>
      </c>
      <c r="K24" s="29">
        <v>4.0399999999999998E-2</v>
      </c>
      <c r="L24" s="74" t="s">
        <v>128</v>
      </c>
    </row>
    <row r="25" spans="1:13" ht="24.75" customHeight="1" x14ac:dyDescent="0.2">
      <c r="A25" s="385">
        <v>3</v>
      </c>
      <c r="B25" s="388" t="s">
        <v>79</v>
      </c>
      <c r="C25" s="378" t="s">
        <v>19</v>
      </c>
      <c r="D25" s="392" t="s">
        <v>127</v>
      </c>
      <c r="E25" s="24" t="s">
        <v>102</v>
      </c>
      <c r="F25" s="31" t="s">
        <v>12</v>
      </c>
      <c r="G25" s="31">
        <v>10</v>
      </c>
      <c r="H25" s="24" t="s">
        <v>104</v>
      </c>
      <c r="I25" s="24" t="s">
        <v>102</v>
      </c>
      <c r="J25" s="31" t="s">
        <v>12</v>
      </c>
      <c r="K25" s="31">
        <v>5</v>
      </c>
      <c r="L25" s="74" t="s">
        <v>128</v>
      </c>
    </row>
    <row r="26" spans="1:13" ht="24.75" customHeight="1" x14ac:dyDescent="0.2">
      <c r="A26" s="386"/>
      <c r="B26" s="389"/>
      <c r="C26" s="381"/>
      <c r="D26" s="393"/>
      <c r="E26" s="24" t="s">
        <v>105</v>
      </c>
      <c r="F26" s="31" t="s">
        <v>12</v>
      </c>
      <c r="G26" s="31">
        <v>10</v>
      </c>
      <c r="H26" s="24" t="s">
        <v>104</v>
      </c>
      <c r="I26" s="46"/>
      <c r="J26" s="46"/>
      <c r="K26" s="46"/>
      <c r="L26" s="46"/>
    </row>
    <row r="27" spans="1:13" ht="24.75" customHeight="1" x14ac:dyDescent="0.2">
      <c r="A27" s="387"/>
      <c r="B27" s="390"/>
      <c r="C27" s="379"/>
      <c r="D27" s="394"/>
      <c r="E27" s="24" t="s">
        <v>102</v>
      </c>
      <c r="F27" s="31" t="s">
        <v>12</v>
      </c>
      <c r="G27" s="31">
        <v>5</v>
      </c>
      <c r="H27" s="24" t="s">
        <v>103</v>
      </c>
      <c r="I27" s="46"/>
      <c r="J27" s="46"/>
      <c r="K27" s="46"/>
      <c r="L27" s="46"/>
    </row>
    <row r="28" spans="1:13" ht="36" customHeight="1" x14ac:dyDescent="0.2">
      <c r="A28" s="417">
        <v>4</v>
      </c>
      <c r="B28" s="356" t="s">
        <v>20</v>
      </c>
      <c r="C28" s="380" t="s">
        <v>21</v>
      </c>
      <c r="D28" s="49" t="s">
        <v>113</v>
      </c>
      <c r="E28" s="67"/>
      <c r="F28" s="67"/>
      <c r="G28" s="67"/>
      <c r="H28" s="68"/>
      <c r="I28" s="15" t="s">
        <v>22</v>
      </c>
      <c r="J28" s="16" t="s">
        <v>23</v>
      </c>
      <c r="K28" s="29">
        <v>0.17549999999999999</v>
      </c>
      <c r="L28" s="74" t="s">
        <v>128</v>
      </c>
    </row>
    <row r="29" spans="1:13" ht="34.5" customHeight="1" outlineLevel="1" x14ac:dyDescent="0.2">
      <c r="A29" s="418"/>
      <c r="B29" s="356"/>
      <c r="C29" s="380"/>
      <c r="D29" s="50"/>
      <c r="E29" s="35"/>
      <c r="F29" s="35"/>
      <c r="G29" s="35"/>
      <c r="H29" s="51"/>
      <c r="I29" s="15" t="s">
        <v>24</v>
      </c>
      <c r="J29" s="16" t="s">
        <v>18</v>
      </c>
      <c r="K29" s="29">
        <v>1.3100000000000001E-4</v>
      </c>
      <c r="L29" s="74" t="s">
        <v>128</v>
      </c>
    </row>
    <row r="30" spans="1:13" ht="33.75" outlineLevel="1" x14ac:dyDescent="0.2">
      <c r="A30" s="418"/>
      <c r="B30" s="356"/>
      <c r="C30" s="380"/>
      <c r="D30" s="50"/>
      <c r="E30" s="35"/>
      <c r="F30" s="35"/>
      <c r="G30" s="35"/>
      <c r="H30" s="51"/>
      <c r="I30" s="15" t="s">
        <v>25</v>
      </c>
      <c r="J30" s="16" t="s">
        <v>23</v>
      </c>
      <c r="K30" s="29">
        <v>0.1598</v>
      </c>
      <c r="L30" s="74" t="s">
        <v>128</v>
      </c>
    </row>
    <row r="31" spans="1:13" outlineLevel="1" x14ac:dyDescent="0.2">
      <c r="A31" s="418"/>
      <c r="B31" s="356"/>
      <c r="C31" s="380"/>
      <c r="D31" s="50"/>
      <c r="E31" s="35"/>
      <c r="F31" s="35"/>
      <c r="G31" s="35"/>
      <c r="H31" s="51"/>
      <c r="I31" s="15" t="s">
        <v>80</v>
      </c>
      <c r="J31" s="16" t="s">
        <v>14</v>
      </c>
      <c r="K31" s="29">
        <v>20</v>
      </c>
      <c r="L31" s="74" t="s">
        <v>128</v>
      </c>
    </row>
    <row r="32" spans="1:13" ht="22.5" outlineLevel="1" x14ac:dyDescent="0.2">
      <c r="A32" s="419"/>
      <c r="B32" s="356"/>
      <c r="C32" s="380"/>
      <c r="D32" s="52"/>
      <c r="E32" s="36"/>
      <c r="F32" s="36"/>
      <c r="G32" s="36"/>
      <c r="H32" s="53"/>
      <c r="I32" s="15" t="s">
        <v>26</v>
      </c>
      <c r="J32" s="16" t="s">
        <v>27</v>
      </c>
      <c r="K32" s="29">
        <v>26.2</v>
      </c>
      <c r="L32" s="74" t="s">
        <v>128</v>
      </c>
    </row>
    <row r="33" spans="1:12" ht="21.75" customHeight="1" x14ac:dyDescent="0.2">
      <c r="A33" s="43">
        <v>5</v>
      </c>
      <c r="B33" s="44" t="s">
        <v>28</v>
      </c>
      <c r="C33" s="17" t="s">
        <v>29</v>
      </c>
      <c r="D33" s="48">
        <v>1.2</v>
      </c>
      <c r="E33" s="24" t="s">
        <v>106</v>
      </c>
      <c r="F33" s="31" t="s">
        <v>23</v>
      </c>
      <c r="G33" s="31">
        <v>1.2</v>
      </c>
      <c r="H33" s="38" t="s">
        <v>107</v>
      </c>
      <c r="J33" s="46"/>
      <c r="K33" s="46"/>
      <c r="L33" s="46"/>
    </row>
    <row r="34" spans="1:12" ht="57.75" customHeight="1" x14ac:dyDescent="0.2">
      <c r="A34" s="363">
        <v>6</v>
      </c>
      <c r="B34" s="356" t="s">
        <v>30</v>
      </c>
      <c r="C34" s="380" t="s">
        <v>31</v>
      </c>
      <c r="D34" s="420" t="s">
        <v>114</v>
      </c>
      <c r="E34" s="372"/>
      <c r="F34" s="372"/>
      <c r="G34" s="372"/>
      <c r="H34" s="404"/>
      <c r="I34" s="15" t="s">
        <v>32</v>
      </c>
      <c r="J34" s="16" t="s">
        <v>18</v>
      </c>
      <c r="K34" s="29">
        <v>0.46760000000000002</v>
      </c>
      <c r="L34" s="74" t="s">
        <v>128</v>
      </c>
    </row>
    <row r="35" spans="1:12" ht="33.75" outlineLevel="1" x14ac:dyDescent="0.2">
      <c r="A35" s="363"/>
      <c r="B35" s="356"/>
      <c r="C35" s="380"/>
      <c r="D35" s="420"/>
      <c r="E35" s="372"/>
      <c r="F35" s="372"/>
      <c r="G35" s="372"/>
      <c r="H35" s="405"/>
      <c r="I35" s="15" t="s">
        <v>33</v>
      </c>
      <c r="J35" s="16" t="s">
        <v>23</v>
      </c>
      <c r="K35" s="29">
        <v>0.57530000000000003</v>
      </c>
      <c r="L35" s="74" t="s">
        <v>128</v>
      </c>
    </row>
    <row r="36" spans="1:12" ht="45" outlineLevel="1" x14ac:dyDescent="0.2">
      <c r="A36" s="363"/>
      <c r="B36" s="356"/>
      <c r="C36" s="380"/>
      <c r="D36" s="420"/>
      <c r="E36" s="372"/>
      <c r="F36" s="372"/>
      <c r="G36" s="372"/>
      <c r="H36" s="406"/>
      <c r="I36" s="15" t="s">
        <v>34</v>
      </c>
      <c r="J36" s="16" t="s">
        <v>23</v>
      </c>
      <c r="K36" s="29">
        <v>0.97919999999999996</v>
      </c>
      <c r="L36" s="74" t="s">
        <v>128</v>
      </c>
    </row>
    <row r="37" spans="1:12" ht="48" x14ac:dyDescent="0.2">
      <c r="A37" s="43">
        <v>7</v>
      </c>
      <c r="B37" s="44" t="s">
        <v>35</v>
      </c>
      <c r="C37" s="17" t="s">
        <v>36</v>
      </c>
      <c r="D37" s="45" t="s">
        <v>115</v>
      </c>
      <c r="E37" s="34"/>
      <c r="F37" s="34"/>
      <c r="G37" s="34"/>
      <c r="H37" s="54"/>
      <c r="I37" s="15"/>
      <c r="J37" s="16"/>
      <c r="K37" s="29"/>
      <c r="L37" s="46"/>
    </row>
    <row r="38" spans="1:12" ht="35.25" customHeight="1" x14ac:dyDescent="0.2">
      <c r="A38" s="43">
        <v>8</v>
      </c>
      <c r="B38" s="44" t="s">
        <v>37</v>
      </c>
      <c r="C38" s="17" t="s">
        <v>38</v>
      </c>
      <c r="D38" s="45" t="s">
        <v>116</v>
      </c>
      <c r="E38" s="34"/>
      <c r="F38" s="34"/>
      <c r="G38" s="34"/>
      <c r="H38" s="34"/>
      <c r="I38" s="15" t="s">
        <v>39</v>
      </c>
      <c r="J38" s="16" t="s">
        <v>23</v>
      </c>
      <c r="K38" s="29">
        <v>2.0400000000000001E-2</v>
      </c>
      <c r="L38" s="74" t="s">
        <v>128</v>
      </c>
    </row>
    <row r="39" spans="1:12" ht="36" x14ac:dyDescent="0.2">
      <c r="A39" s="43">
        <v>9</v>
      </c>
      <c r="B39" s="44" t="s">
        <v>129</v>
      </c>
      <c r="C39" s="17" t="s">
        <v>40</v>
      </c>
      <c r="D39" s="49">
        <v>620</v>
      </c>
      <c r="E39" s="34"/>
      <c r="F39" s="34"/>
      <c r="G39" s="34"/>
      <c r="H39" s="34"/>
      <c r="I39" s="46"/>
      <c r="J39" s="46"/>
      <c r="K39" s="46"/>
      <c r="L39" s="46"/>
    </row>
    <row r="40" spans="1:12" ht="36" x14ac:dyDescent="0.2">
      <c r="A40" s="43">
        <v>10</v>
      </c>
      <c r="B40" s="44" t="s">
        <v>41</v>
      </c>
      <c r="C40" s="17" t="s">
        <v>42</v>
      </c>
      <c r="D40" s="49" t="s">
        <v>117</v>
      </c>
      <c r="E40" s="34"/>
      <c r="F40" s="34"/>
      <c r="G40" s="34"/>
      <c r="H40" s="34"/>
      <c r="I40" s="15" t="s">
        <v>43</v>
      </c>
      <c r="J40" s="16" t="s">
        <v>5</v>
      </c>
      <c r="K40" s="29">
        <v>0.62</v>
      </c>
      <c r="L40" s="74" t="s">
        <v>128</v>
      </c>
    </row>
    <row r="41" spans="1:12" ht="23.25" customHeight="1" x14ac:dyDescent="0.2">
      <c r="A41" s="385">
        <v>11</v>
      </c>
      <c r="B41" s="388" t="s">
        <v>108</v>
      </c>
      <c r="C41" s="378" t="s">
        <v>44</v>
      </c>
      <c r="D41" s="49" t="s">
        <v>117</v>
      </c>
      <c r="E41" s="37"/>
      <c r="F41" s="37"/>
      <c r="G41" s="37"/>
      <c r="H41" s="37"/>
      <c r="I41" s="15" t="s">
        <v>45</v>
      </c>
      <c r="J41" s="16" t="s">
        <v>18</v>
      </c>
      <c r="K41" s="29">
        <v>4.3400000000000001E-2</v>
      </c>
      <c r="L41" s="74" t="s">
        <v>128</v>
      </c>
    </row>
    <row r="42" spans="1:12" ht="26.25" customHeight="1" outlineLevel="1" x14ac:dyDescent="0.2">
      <c r="A42" s="387"/>
      <c r="B42" s="390"/>
      <c r="C42" s="379"/>
      <c r="D42" s="58"/>
      <c r="E42" s="39"/>
      <c r="F42" s="39"/>
      <c r="G42" s="39"/>
      <c r="H42" s="39"/>
      <c r="I42" s="15" t="s">
        <v>46</v>
      </c>
      <c r="J42" s="16" t="s">
        <v>18</v>
      </c>
      <c r="K42" s="29">
        <v>9.9199999999999997E-2</v>
      </c>
      <c r="L42" s="74" t="s">
        <v>128</v>
      </c>
    </row>
    <row r="43" spans="1:12" ht="21" customHeight="1" x14ac:dyDescent="0.2">
      <c r="A43" s="385">
        <v>12</v>
      </c>
      <c r="B43" s="388" t="s">
        <v>118</v>
      </c>
      <c r="C43" s="378" t="s">
        <v>44</v>
      </c>
      <c r="D43" s="392" t="s">
        <v>117</v>
      </c>
      <c r="E43" s="37"/>
      <c r="F43" s="37"/>
      <c r="G43" s="37"/>
      <c r="H43" s="37"/>
      <c r="I43" s="15" t="s">
        <v>45</v>
      </c>
      <c r="J43" s="16" t="s">
        <v>18</v>
      </c>
      <c r="K43" s="29">
        <v>1.6740000000000001E-2</v>
      </c>
      <c r="L43" s="74" t="s">
        <v>128</v>
      </c>
    </row>
    <row r="44" spans="1:12" ht="15.75" customHeight="1" outlineLevel="1" x14ac:dyDescent="0.2">
      <c r="A44" s="387"/>
      <c r="B44" s="390"/>
      <c r="C44" s="379"/>
      <c r="D44" s="394"/>
      <c r="E44" s="39"/>
      <c r="F44" s="39"/>
      <c r="G44" s="39"/>
      <c r="H44" s="39"/>
      <c r="I44" s="15" t="s">
        <v>47</v>
      </c>
      <c r="J44" s="16" t="s">
        <v>18</v>
      </c>
      <c r="K44" s="29">
        <v>0.16739999999999999</v>
      </c>
      <c r="L44" s="74" t="s">
        <v>128</v>
      </c>
    </row>
    <row r="45" spans="1:12" ht="50.25" customHeight="1" x14ac:dyDescent="0.2">
      <c r="A45" s="43">
        <v>13</v>
      </c>
      <c r="B45" s="44" t="s">
        <v>119</v>
      </c>
      <c r="C45" s="17" t="s">
        <v>148</v>
      </c>
      <c r="D45" s="45" t="s">
        <v>120</v>
      </c>
      <c r="E45" s="24" t="s">
        <v>147</v>
      </c>
      <c r="F45" s="31" t="s">
        <v>12</v>
      </c>
      <c r="G45" s="31">
        <v>72</v>
      </c>
      <c r="H45" s="24" t="s">
        <v>104</v>
      </c>
      <c r="I45" s="46"/>
      <c r="J45" s="46"/>
      <c r="K45" s="46"/>
      <c r="L45" s="46"/>
    </row>
    <row r="46" spans="1:12" ht="72" x14ac:dyDescent="0.2">
      <c r="A46" s="43">
        <v>14</v>
      </c>
      <c r="B46" s="44" t="s">
        <v>48</v>
      </c>
      <c r="C46" s="17" t="s">
        <v>49</v>
      </c>
      <c r="D46" s="48">
        <v>0.09</v>
      </c>
      <c r="E46" s="34"/>
      <c r="F46" s="34"/>
      <c r="G46" s="34"/>
      <c r="H46" s="34"/>
      <c r="I46" s="15" t="s">
        <v>50</v>
      </c>
      <c r="J46" s="16" t="s">
        <v>14</v>
      </c>
      <c r="K46" s="29">
        <v>7.66</v>
      </c>
      <c r="L46" s="74" t="s">
        <v>128</v>
      </c>
    </row>
    <row r="47" spans="1:12" ht="36" x14ac:dyDescent="0.2">
      <c r="A47" s="43">
        <v>15</v>
      </c>
      <c r="B47" s="44" t="s">
        <v>121</v>
      </c>
      <c r="C47" s="17" t="s">
        <v>51</v>
      </c>
      <c r="D47" s="48">
        <v>2.6640000000000001</v>
      </c>
      <c r="E47" s="34"/>
      <c r="F47" s="34"/>
      <c r="G47" s="34"/>
      <c r="H47" s="24" t="s">
        <v>104</v>
      </c>
      <c r="I47" s="15" t="s">
        <v>52</v>
      </c>
      <c r="J47" s="16" t="s">
        <v>18</v>
      </c>
      <c r="K47" s="29">
        <v>2.1579999999999998E-2</v>
      </c>
      <c r="L47" s="74" t="s">
        <v>128</v>
      </c>
    </row>
    <row r="48" spans="1:12" ht="30.75" customHeight="1" x14ac:dyDescent="0.2">
      <c r="A48" s="385">
        <v>16</v>
      </c>
      <c r="B48" s="388" t="s">
        <v>53</v>
      </c>
      <c r="C48" s="378" t="s">
        <v>12</v>
      </c>
      <c r="D48" s="382">
        <v>5</v>
      </c>
      <c r="E48" s="373"/>
      <c r="F48" s="373"/>
      <c r="G48" s="373"/>
      <c r="H48" s="373"/>
      <c r="I48" s="69" t="s">
        <v>109</v>
      </c>
      <c r="J48" s="70" t="s">
        <v>18</v>
      </c>
      <c r="K48" s="81">
        <f>5*0.0082</f>
        <v>4.1000000000000002E-2</v>
      </c>
      <c r="L48" s="74" t="s">
        <v>128</v>
      </c>
    </row>
    <row r="49" spans="1:12" x14ac:dyDescent="0.2">
      <c r="A49" s="386"/>
      <c r="B49" s="389"/>
      <c r="C49" s="381"/>
      <c r="D49" s="383"/>
      <c r="E49" s="374"/>
      <c r="F49" s="374"/>
      <c r="G49" s="374"/>
      <c r="H49" s="374"/>
      <c r="I49" s="71" t="s">
        <v>110</v>
      </c>
      <c r="J49" s="72" t="s">
        <v>124</v>
      </c>
      <c r="K49" s="82">
        <f>5*1.5</f>
        <v>7.5</v>
      </c>
      <c r="L49" s="74" t="s">
        <v>128</v>
      </c>
    </row>
    <row r="50" spans="1:12" x14ac:dyDescent="0.2">
      <c r="A50" s="386"/>
      <c r="B50" s="389"/>
      <c r="C50" s="381"/>
      <c r="D50" s="383"/>
      <c r="E50" s="374"/>
      <c r="F50" s="374"/>
      <c r="G50" s="374"/>
      <c r="H50" s="374"/>
      <c r="I50" s="71" t="s">
        <v>111</v>
      </c>
      <c r="J50" s="83" t="s">
        <v>5</v>
      </c>
      <c r="K50" s="82">
        <f>5*0.5</f>
        <v>2.5</v>
      </c>
      <c r="L50" s="74" t="s">
        <v>128</v>
      </c>
    </row>
    <row r="51" spans="1:12" x14ac:dyDescent="0.2">
      <c r="A51" s="387"/>
      <c r="B51" s="390"/>
      <c r="C51" s="379"/>
      <c r="D51" s="384"/>
      <c r="E51" s="375"/>
      <c r="F51" s="375"/>
      <c r="G51" s="375"/>
      <c r="H51" s="375"/>
      <c r="I51" s="71" t="s">
        <v>485</v>
      </c>
      <c r="J51" s="83" t="s">
        <v>18</v>
      </c>
      <c r="K51" s="279">
        <v>2.6640000000000001</v>
      </c>
      <c r="L51" s="74" t="s">
        <v>487</v>
      </c>
    </row>
    <row r="52" spans="1:12" ht="45" x14ac:dyDescent="0.2">
      <c r="A52" s="60">
        <v>17</v>
      </c>
      <c r="B52" s="61" t="s">
        <v>54</v>
      </c>
      <c r="C52" s="28" t="s">
        <v>51</v>
      </c>
      <c r="D52" s="62">
        <v>4.0599999999999997E-2</v>
      </c>
      <c r="E52" s="37"/>
      <c r="F52" s="37"/>
      <c r="G52" s="37"/>
      <c r="H52" s="37"/>
      <c r="I52" s="15" t="s">
        <v>55</v>
      </c>
      <c r="J52" s="16" t="s">
        <v>18</v>
      </c>
      <c r="K52" s="29">
        <v>4.0600000000000001E-6</v>
      </c>
      <c r="L52" s="74" t="s">
        <v>128</v>
      </c>
    </row>
    <row r="53" spans="1:12" ht="33.75" outlineLevel="1" x14ac:dyDescent="0.2">
      <c r="A53" s="26"/>
      <c r="B53" s="63"/>
      <c r="C53" s="25"/>
      <c r="D53" s="58"/>
      <c r="E53" s="39"/>
      <c r="F53" s="39"/>
      <c r="G53" s="39"/>
      <c r="H53" s="39"/>
      <c r="I53" s="15" t="s">
        <v>52</v>
      </c>
      <c r="J53" s="16" t="s">
        <v>18</v>
      </c>
      <c r="K53" s="29">
        <v>3.2890000000000003E-4</v>
      </c>
      <c r="L53" s="74" t="s">
        <v>128</v>
      </c>
    </row>
    <row r="54" spans="1:12" ht="33.75" x14ac:dyDescent="0.2">
      <c r="A54" s="60">
        <v>18</v>
      </c>
      <c r="B54" s="61" t="s">
        <v>56</v>
      </c>
      <c r="C54" s="28" t="s">
        <v>57</v>
      </c>
      <c r="D54" s="62">
        <v>96</v>
      </c>
      <c r="E54" s="37"/>
      <c r="F54" s="37"/>
      <c r="G54" s="37"/>
      <c r="H54" s="37"/>
      <c r="I54" s="15" t="s">
        <v>58</v>
      </c>
      <c r="J54" s="16" t="s">
        <v>18</v>
      </c>
      <c r="K54" s="29">
        <v>6.4000000000000001E-2</v>
      </c>
      <c r="L54" s="74" t="s">
        <v>128</v>
      </c>
    </row>
    <row r="55" spans="1:12" ht="33.75" x14ac:dyDescent="0.2">
      <c r="A55" s="47"/>
      <c r="B55" s="55"/>
      <c r="C55" s="25"/>
      <c r="D55" s="59"/>
      <c r="E55" s="39"/>
      <c r="F55" s="39"/>
      <c r="G55" s="39"/>
      <c r="H55" s="39"/>
      <c r="I55" s="15" t="s">
        <v>130</v>
      </c>
      <c r="J55" s="16" t="s">
        <v>18</v>
      </c>
      <c r="K55" s="29">
        <v>9.6000000000000002E-2</v>
      </c>
      <c r="L55" s="74" t="s">
        <v>128</v>
      </c>
    </row>
    <row r="56" spans="1:12" ht="36" x14ac:dyDescent="0.2">
      <c r="A56" s="43">
        <v>19</v>
      </c>
      <c r="B56" s="44" t="s">
        <v>59</v>
      </c>
      <c r="C56" s="17" t="s">
        <v>51</v>
      </c>
      <c r="D56" s="48">
        <v>4.0599999999999997E-2</v>
      </c>
      <c r="E56" s="24" t="s">
        <v>125</v>
      </c>
      <c r="F56" s="31" t="s">
        <v>18</v>
      </c>
      <c r="G56" s="31">
        <v>4.0599999999999997E-2</v>
      </c>
      <c r="H56" s="24" t="s">
        <v>103</v>
      </c>
      <c r="I56" s="46"/>
      <c r="J56" s="46"/>
      <c r="K56" s="46"/>
      <c r="L56" s="46"/>
    </row>
    <row r="57" spans="1:12" ht="45" x14ac:dyDescent="0.2">
      <c r="A57" s="60">
        <v>20</v>
      </c>
      <c r="B57" s="61" t="s">
        <v>60</v>
      </c>
      <c r="C57" s="378" t="s">
        <v>51</v>
      </c>
      <c r="D57" s="376">
        <v>2.6640000000000001</v>
      </c>
      <c r="E57" s="37"/>
      <c r="F57" s="37"/>
      <c r="G57" s="37"/>
      <c r="H57" s="37"/>
      <c r="I57" s="15" t="s">
        <v>55</v>
      </c>
      <c r="J57" s="16" t="s">
        <v>18</v>
      </c>
      <c r="K57" s="29">
        <v>2.6640000000000002E-4</v>
      </c>
      <c r="L57" s="74" t="s">
        <v>128</v>
      </c>
    </row>
    <row r="58" spans="1:12" ht="33.75" outlineLevel="1" x14ac:dyDescent="0.2">
      <c r="A58" s="26"/>
      <c r="B58" s="63"/>
      <c r="C58" s="379"/>
      <c r="D58" s="377"/>
      <c r="E58" s="39"/>
      <c r="F58" s="39"/>
      <c r="G58" s="39"/>
      <c r="H58" s="39"/>
      <c r="I58" s="15" t="s">
        <v>52</v>
      </c>
      <c r="J58" s="16" t="s">
        <v>18</v>
      </c>
      <c r="K58" s="29">
        <v>2.1579999999999998E-2</v>
      </c>
      <c r="L58" s="74" t="s">
        <v>128</v>
      </c>
    </row>
    <row r="59" spans="1:12" ht="56.25" x14ac:dyDescent="0.2">
      <c r="A59" s="43">
        <v>21</v>
      </c>
      <c r="B59" s="44" t="s">
        <v>61</v>
      </c>
      <c r="C59" s="17" t="s">
        <v>19</v>
      </c>
      <c r="D59" s="45" t="s">
        <v>122</v>
      </c>
      <c r="E59" s="73" t="s">
        <v>126</v>
      </c>
      <c r="F59" s="31" t="s">
        <v>12</v>
      </c>
      <c r="G59" s="31">
        <v>9</v>
      </c>
      <c r="H59" s="24" t="s">
        <v>103</v>
      </c>
      <c r="I59" s="15" t="s">
        <v>62</v>
      </c>
      <c r="J59" s="16" t="s">
        <v>63</v>
      </c>
      <c r="K59" s="29">
        <v>9</v>
      </c>
      <c r="L59" s="74" t="s">
        <v>128</v>
      </c>
    </row>
    <row r="60" spans="1:12" ht="24" x14ac:dyDescent="0.2">
      <c r="A60" s="43">
        <v>22</v>
      </c>
      <c r="B60" s="44" t="s">
        <v>131</v>
      </c>
      <c r="C60" s="17" t="s">
        <v>134</v>
      </c>
      <c r="D60" s="45">
        <v>20</v>
      </c>
      <c r="E60" s="73"/>
      <c r="F60" s="31"/>
      <c r="G60" s="31"/>
      <c r="H60" s="24"/>
      <c r="I60" s="15" t="s">
        <v>132</v>
      </c>
      <c r="J60" s="16" t="s">
        <v>14</v>
      </c>
      <c r="K60" s="29">
        <v>5.3999999999999999E-2</v>
      </c>
      <c r="L60" s="74" t="s">
        <v>128</v>
      </c>
    </row>
    <row r="61" spans="1:12" ht="27" customHeight="1" x14ac:dyDescent="0.2">
      <c r="A61" s="43">
        <v>23</v>
      </c>
      <c r="B61" s="44" t="s">
        <v>133</v>
      </c>
      <c r="C61" s="17" t="s">
        <v>12</v>
      </c>
      <c r="D61" s="45">
        <v>20</v>
      </c>
      <c r="E61" s="73"/>
      <c r="F61" s="31"/>
      <c r="G61" s="31"/>
      <c r="H61" s="24"/>
      <c r="I61" s="15" t="s">
        <v>130</v>
      </c>
      <c r="J61" s="16" t="s">
        <v>5</v>
      </c>
      <c r="K61" s="29">
        <v>0.9</v>
      </c>
      <c r="L61" s="74" t="s">
        <v>128</v>
      </c>
    </row>
    <row r="62" spans="1:12" ht="27" customHeight="1" x14ac:dyDescent="0.2">
      <c r="A62" s="385">
        <v>24</v>
      </c>
      <c r="B62" s="388" t="s">
        <v>135</v>
      </c>
      <c r="C62" s="378" t="s">
        <v>488</v>
      </c>
      <c r="D62" s="392">
        <v>2.468</v>
      </c>
      <c r="E62" s="395"/>
      <c r="F62" s="398"/>
      <c r="G62" s="398"/>
      <c r="H62" s="401"/>
      <c r="I62" s="15" t="s">
        <v>136</v>
      </c>
      <c r="J62" s="16" t="s">
        <v>14</v>
      </c>
      <c r="K62" s="29">
        <v>0.21010000000000001</v>
      </c>
      <c r="L62" s="74" t="s">
        <v>128</v>
      </c>
    </row>
    <row r="63" spans="1:12" ht="27" customHeight="1" x14ac:dyDescent="0.2">
      <c r="A63" s="386"/>
      <c r="B63" s="389"/>
      <c r="C63" s="381"/>
      <c r="D63" s="393"/>
      <c r="E63" s="396"/>
      <c r="F63" s="399"/>
      <c r="G63" s="399"/>
      <c r="H63" s="402"/>
      <c r="I63" s="15" t="s">
        <v>136</v>
      </c>
      <c r="J63" s="16" t="s">
        <v>14</v>
      </c>
      <c r="K63" s="29">
        <v>1.91</v>
      </c>
      <c r="L63" s="74" t="s">
        <v>486</v>
      </c>
    </row>
    <row r="64" spans="1:12" ht="28.5" customHeight="1" x14ac:dyDescent="0.2">
      <c r="A64" s="387"/>
      <c r="B64" s="390"/>
      <c r="C64" s="379"/>
      <c r="D64" s="394"/>
      <c r="E64" s="397"/>
      <c r="F64" s="400"/>
      <c r="G64" s="400"/>
      <c r="H64" s="403"/>
      <c r="I64" s="15" t="s">
        <v>149</v>
      </c>
      <c r="J64" s="16" t="s">
        <v>5</v>
      </c>
      <c r="K64" s="29">
        <v>2.5</v>
      </c>
      <c r="L64" s="74" t="s">
        <v>128</v>
      </c>
    </row>
    <row r="65" spans="1:12" ht="33.75" x14ac:dyDescent="0.2">
      <c r="A65" s="43">
        <v>25</v>
      </c>
      <c r="B65" s="44" t="s">
        <v>137</v>
      </c>
      <c r="C65" s="17" t="s">
        <v>17</v>
      </c>
      <c r="D65" s="45">
        <v>2</v>
      </c>
      <c r="E65" s="73"/>
      <c r="F65" s="31"/>
      <c r="G65" s="31"/>
      <c r="H65" s="24"/>
      <c r="I65" s="15" t="s">
        <v>138</v>
      </c>
      <c r="J65" s="16" t="s">
        <v>139</v>
      </c>
      <c r="K65" s="29">
        <v>2</v>
      </c>
      <c r="L65" s="74" t="s">
        <v>128</v>
      </c>
    </row>
    <row r="66" spans="1:12" ht="24" x14ac:dyDescent="0.2">
      <c r="A66" s="43">
        <v>26</v>
      </c>
      <c r="B66" s="44" t="s">
        <v>64</v>
      </c>
      <c r="C66" s="17" t="s">
        <v>65</v>
      </c>
      <c r="D66" s="48">
        <f>1.2*2.2</f>
        <v>2.64</v>
      </c>
      <c r="E66" s="34"/>
      <c r="F66" s="34"/>
      <c r="G66" s="34"/>
      <c r="H66" s="34"/>
      <c r="I66" s="46"/>
      <c r="J66" s="46"/>
      <c r="K66" s="46"/>
      <c r="L66" s="46"/>
    </row>
    <row r="67" spans="1:12" x14ac:dyDescent="0.2">
      <c r="A67" s="43">
        <v>27</v>
      </c>
      <c r="B67" s="44" t="s">
        <v>66</v>
      </c>
      <c r="C67" s="17" t="s">
        <v>65</v>
      </c>
      <c r="D67" s="48">
        <v>2.64</v>
      </c>
      <c r="E67" s="34"/>
      <c r="F67" s="34"/>
      <c r="G67" s="34"/>
      <c r="H67" s="34"/>
      <c r="I67" s="46"/>
      <c r="J67" s="46"/>
      <c r="K67" s="46"/>
      <c r="L67" s="46"/>
    </row>
    <row r="68" spans="1:12" ht="19.149999999999999" customHeight="1" x14ac:dyDescent="0.2">
      <c r="A68" s="361" t="s">
        <v>67</v>
      </c>
      <c r="B68" s="357"/>
      <c r="C68" s="357"/>
      <c r="D68" s="357"/>
      <c r="E68" s="34"/>
      <c r="F68" s="34"/>
      <c r="G68" s="34"/>
      <c r="H68" s="34"/>
      <c r="I68" s="46"/>
      <c r="J68" s="46"/>
      <c r="K68" s="46"/>
      <c r="L68" s="46"/>
    </row>
    <row r="69" spans="1:12" ht="45" x14ac:dyDescent="0.2">
      <c r="A69" s="385">
        <v>28</v>
      </c>
      <c r="B69" s="61" t="s">
        <v>68</v>
      </c>
      <c r="C69" s="28" t="s">
        <v>69</v>
      </c>
      <c r="D69" s="49" t="s">
        <v>123</v>
      </c>
      <c r="E69" s="37"/>
      <c r="F69" s="37"/>
      <c r="G69" s="37"/>
      <c r="H69" s="37"/>
      <c r="I69" s="15" t="s">
        <v>70</v>
      </c>
      <c r="J69" s="16" t="s">
        <v>18</v>
      </c>
      <c r="K69" s="29">
        <v>6.7000000000000002E-3</v>
      </c>
      <c r="L69" s="74" t="s">
        <v>128</v>
      </c>
    </row>
    <row r="70" spans="1:12" outlineLevel="1" x14ac:dyDescent="0.2">
      <c r="A70" s="386"/>
      <c r="B70" s="64"/>
      <c r="C70" s="30"/>
      <c r="D70" s="65"/>
      <c r="E70" s="41"/>
      <c r="F70" s="41"/>
      <c r="G70" s="41"/>
      <c r="H70" s="41"/>
      <c r="I70" s="15" t="s">
        <v>47</v>
      </c>
      <c r="J70" s="16" t="s">
        <v>18</v>
      </c>
      <c r="K70" s="29">
        <v>6.7000000000000002E-3</v>
      </c>
      <c r="L70" s="74" t="s">
        <v>128</v>
      </c>
    </row>
    <row r="71" spans="1:12" outlineLevel="1" x14ac:dyDescent="0.2">
      <c r="A71" s="386"/>
      <c r="B71" s="64"/>
      <c r="C71" s="30"/>
      <c r="D71" s="65"/>
      <c r="E71" s="41"/>
      <c r="F71" s="41"/>
      <c r="G71" s="41"/>
      <c r="H71" s="41"/>
      <c r="I71" s="15" t="s">
        <v>46</v>
      </c>
      <c r="J71" s="16" t="s">
        <v>18</v>
      </c>
      <c r="K71" s="29">
        <v>6.7000000000000002E-4</v>
      </c>
      <c r="L71" s="74" t="s">
        <v>128</v>
      </c>
    </row>
    <row r="72" spans="1:12" outlineLevel="1" x14ac:dyDescent="0.2">
      <c r="A72" s="387"/>
      <c r="B72" s="63"/>
      <c r="C72" s="25"/>
      <c r="D72" s="58"/>
      <c r="E72" s="39"/>
      <c r="F72" s="39"/>
      <c r="G72" s="39"/>
      <c r="H72" s="39"/>
      <c r="I72" s="15" t="s">
        <v>71</v>
      </c>
      <c r="J72" s="16" t="s">
        <v>18</v>
      </c>
      <c r="K72" s="29">
        <v>6.7000000000000002E-5</v>
      </c>
      <c r="L72" s="74" t="s">
        <v>128</v>
      </c>
    </row>
    <row r="73" spans="1:12" ht="48" x14ac:dyDescent="0.2">
      <c r="A73" s="43">
        <v>29</v>
      </c>
      <c r="B73" s="44" t="s">
        <v>72</v>
      </c>
      <c r="C73" s="17" t="s">
        <v>73</v>
      </c>
      <c r="D73" s="45" t="s">
        <v>123</v>
      </c>
      <c r="E73" s="46"/>
      <c r="F73" s="46"/>
      <c r="G73" s="46"/>
      <c r="H73" s="46"/>
      <c r="I73" s="46"/>
      <c r="J73" s="46"/>
      <c r="K73" s="46"/>
      <c r="L73" s="46"/>
    </row>
    <row r="74" spans="1:12" ht="24" x14ac:dyDescent="0.2">
      <c r="A74" s="43">
        <v>30</v>
      </c>
      <c r="B74" s="44" t="s">
        <v>74</v>
      </c>
      <c r="C74" s="17" t="s">
        <v>75</v>
      </c>
      <c r="D74" s="45" t="s">
        <v>123</v>
      </c>
      <c r="E74" s="46"/>
      <c r="F74" s="46"/>
      <c r="G74" s="46"/>
      <c r="H74" s="46"/>
      <c r="I74" s="46"/>
      <c r="J74" s="46"/>
      <c r="K74" s="46"/>
      <c r="L74" s="46"/>
    </row>
    <row r="75" spans="1:12" ht="20.25" customHeight="1" x14ac:dyDescent="0.2">
      <c r="A75" s="43">
        <v>31</v>
      </c>
      <c r="B75" s="44" t="s">
        <v>76</v>
      </c>
      <c r="C75" s="17" t="s">
        <v>77</v>
      </c>
      <c r="D75" s="48">
        <v>67</v>
      </c>
      <c r="E75" s="46"/>
      <c r="F75" s="46"/>
      <c r="G75" s="46"/>
      <c r="H75" s="46"/>
      <c r="I75" s="15" t="s">
        <v>78</v>
      </c>
      <c r="J75" s="16" t="s">
        <v>14</v>
      </c>
      <c r="K75" s="29">
        <v>134</v>
      </c>
      <c r="L75" s="74" t="s">
        <v>128</v>
      </c>
    </row>
    <row r="76" spans="1:12" ht="13.5" customHeight="1" x14ac:dyDescent="0.2"/>
    <row r="77" spans="1:12" ht="18.75" customHeight="1" x14ac:dyDescent="0.2">
      <c r="A77" s="391" t="s">
        <v>146</v>
      </c>
      <c r="B77" s="391"/>
      <c r="C77" s="391"/>
      <c r="D77" s="391"/>
      <c r="E77" s="391"/>
      <c r="F77" s="391"/>
      <c r="G77" s="391"/>
      <c r="H77" s="391"/>
      <c r="I77" s="391"/>
      <c r="J77" s="391"/>
      <c r="K77" s="391"/>
      <c r="L77" s="391"/>
    </row>
    <row r="78" spans="1:12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</row>
    <row r="79" spans="1:12" ht="43.5" customHeight="1" x14ac:dyDescent="0.25">
      <c r="A79" s="40"/>
      <c r="B79" s="40" t="s">
        <v>140</v>
      </c>
      <c r="C79" s="40"/>
      <c r="D79" s="40"/>
      <c r="F79" s="40"/>
      <c r="G79" s="78" t="s">
        <v>141</v>
      </c>
      <c r="H79" s="76"/>
      <c r="I79" s="77"/>
      <c r="K79" s="78"/>
      <c r="L79" s="40"/>
    </row>
    <row r="80" spans="1:12" ht="43.5" customHeight="1" x14ac:dyDescent="0.25">
      <c r="A80" s="40"/>
      <c r="B80" s="79" t="s">
        <v>142</v>
      </c>
      <c r="C80" s="77"/>
      <c r="D80" s="40"/>
      <c r="F80" s="79"/>
      <c r="G80" s="40" t="s">
        <v>143</v>
      </c>
      <c r="H80" s="80"/>
      <c r="I80" s="79"/>
      <c r="K80" s="40"/>
      <c r="L80" s="77"/>
    </row>
    <row r="81" spans="1:12" ht="43.5" customHeight="1" x14ac:dyDescent="0.25">
      <c r="A81" s="40"/>
      <c r="B81" s="79" t="s">
        <v>144</v>
      </c>
      <c r="C81" s="77"/>
      <c r="D81" s="40"/>
      <c r="F81" s="79"/>
      <c r="G81" s="40" t="s">
        <v>145</v>
      </c>
      <c r="H81" s="80"/>
      <c r="I81" s="79"/>
      <c r="K81" s="40"/>
      <c r="L81" s="77"/>
    </row>
    <row r="82" spans="1:12" ht="43.5" customHeight="1" x14ac:dyDescent="0.2">
      <c r="A82" s="27"/>
      <c r="B82" s="27"/>
      <c r="C82" s="27"/>
      <c r="D82" s="27"/>
    </row>
    <row r="83" spans="1:12" x14ac:dyDescent="0.2">
      <c r="A83" s="27"/>
      <c r="B83" s="27"/>
      <c r="C83" s="27"/>
      <c r="D83" s="27"/>
    </row>
  </sheetData>
  <mergeCells count="58">
    <mergeCell ref="B41:B42"/>
    <mergeCell ref="A41:A42"/>
    <mergeCell ref="E34:E36"/>
    <mergeCell ref="D34:D36"/>
    <mergeCell ref="B43:B44"/>
    <mergeCell ref="C43:C44"/>
    <mergeCell ref="D43:D44"/>
    <mergeCell ref="A43:A44"/>
    <mergeCell ref="A34:A36"/>
    <mergeCell ref="B19:B24"/>
    <mergeCell ref="A17:L17"/>
    <mergeCell ref="C19:C24"/>
    <mergeCell ref="D19:D24"/>
    <mergeCell ref="B28:B32"/>
    <mergeCell ref="C28:C32"/>
    <mergeCell ref="A19:A24"/>
    <mergeCell ref="A28:A32"/>
    <mergeCell ref="H34:H36"/>
    <mergeCell ref="A7:L7"/>
    <mergeCell ref="A9:L9"/>
    <mergeCell ref="A10:L10"/>
    <mergeCell ref="A11:L11"/>
    <mergeCell ref="A12:L12"/>
    <mergeCell ref="I14:L14"/>
    <mergeCell ref="A14:A15"/>
    <mergeCell ref="B14:B15"/>
    <mergeCell ref="C14:D14"/>
    <mergeCell ref="E14:H14"/>
    <mergeCell ref="C25:C27"/>
    <mergeCell ref="D25:D27"/>
    <mergeCell ref="B25:B27"/>
    <mergeCell ref="A25:A27"/>
    <mergeCell ref="B34:B36"/>
    <mergeCell ref="A77:L77"/>
    <mergeCell ref="A62:A64"/>
    <mergeCell ref="B62:B64"/>
    <mergeCell ref="C62:C64"/>
    <mergeCell ref="D62:D64"/>
    <mergeCell ref="E62:E64"/>
    <mergeCell ref="F62:F64"/>
    <mergeCell ref="H62:H64"/>
    <mergeCell ref="G62:G64"/>
    <mergeCell ref="A69:A72"/>
    <mergeCell ref="A68:D68"/>
    <mergeCell ref="H48:H51"/>
    <mergeCell ref="E48:E51"/>
    <mergeCell ref="F48:F51"/>
    <mergeCell ref="A48:A51"/>
    <mergeCell ref="B48:B51"/>
    <mergeCell ref="F34:F36"/>
    <mergeCell ref="G34:G36"/>
    <mergeCell ref="G48:G51"/>
    <mergeCell ref="D57:D58"/>
    <mergeCell ref="C41:C42"/>
    <mergeCell ref="C34:C36"/>
    <mergeCell ref="C57:C58"/>
    <mergeCell ref="C48:C51"/>
    <mergeCell ref="D48:D51"/>
  </mergeCells>
  <phoneticPr fontId="1" type="noConversion"/>
  <pageMargins left="0.19685039370078741" right="0" top="0.47244094488188981" bottom="0.43307086614173229" header="0.23622047244094491" footer="0.23622047244094491"/>
  <pageSetup paperSize="9" scale="92" fitToHeight="10000" orientation="landscape" r:id="rId1"/>
  <headerFooter alignWithMargins="0">
    <oddFooter>&amp;RСтраница &amp;P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16</vt:i4>
      </vt:variant>
    </vt:vector>
  </HeadingPairs>
  <TitlesOfParts>
    <vt:vector size="22" baseType="lpstr">
      <vt:lpstr>РДЦ</vt:lpstr>
      <vt:lpstr>план</vt:lpstr>
      <vt:lpstr>ТЗ (вр.кр)</vt:lpstr>
      <vt:lpstr>КРЦ -вр.кр..</vt:lpstr>
      <vt:lpstr>Ресурсная смета</vt:lpstr>
      <vt:lpstr>ВОР №1</vt:lpstr>
      <vt:lpstr>'ВОР №1'!Constr</vt:lpstr>
      <vt:lpstr>'Ресурсная смета'!Constr</vt:lpstr>
      <vt:lpstr>'ВОР №1'!Ind</vt:lpstr>
      <vt:lpstr>'Ресурсная смета'!Ind</vt:lpstr>
      <vt:lpstr>'ВОР №1'!Obj</vt:lpstr>
      <vt:lpstr>'Ресурсная смета'!Obj</vt:lpstr>
      <vt:lpstr>'ВОР №1'!Obosn</vt:lpstr>
      <vt:lpstr>'Ресурсная смета'!Obosn</vt:lpstr>
      <vt:lpstr>'ВОР №1'!SmPr</vt:lpstr>
      <vt:lpstr>'Ресурсная смета'!SmPr</vt:lpstr>
      <vt:lpstr>'Ресурсная смета'!Заголовки_для_печати</vt:lpstr>
      <vt:lpstr>'ВОР №1'!Область_печати</vt:lpstr>
      <vt:lpstr>'КРЦ -вр.кр..'!Область_печати</vt:lpstr>
      <vt:lpstr>план!Область_печати</vt:lpstr>
      <vt:lpstr>РДЦ!Область_печати</vt:lpstr>
      <vt:lpstr>'ТЗ (вр.кр)'!Область_печати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admins</cp:lastModifiedBy>
  <cp:lastPrinted>2024-06-19T01:42:42Z</cp:lastPrinted>
  <dcterms:created xsi:type="dcterms:W3CDTF">2002-02-11T05:58:42Z</dcterms:created>
  <dcterms:modified xsi:type="dcterms:W3CDTF">2024-06-19T01:45:59Z</dcterms:modified>
</cp:coreProperties>
</file>